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<sst xmlns="http://schemas.openxmlformats.org/spreadsheetml/2006/main" count="1870" uniqueCount="667">
  <si>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</si>
  <si>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</si>
  <si>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</si>
  <si>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</si>
  <si>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</si>
  <si>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</si>
  <si>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</si>
  <si>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</si>
  <si>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</si>
  <si>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</si>
  <si>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</si>
  <si>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</si>
  <si>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</si>
  <si>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</si>
  <si>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</si>
  <si>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</si>
  <si>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</si>
  <si>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</si>
  <si>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</si>
  <si>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</si>
  <si>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</si>
  <si>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</si>
  <si>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</si>
  <si>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</si>
  <si>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</si>
  <si>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</si>
  <si>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</si>
  <si>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</si>
  <si>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</si>
  <si>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</si>
  <si>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</si>
  <si>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</si>
  <si>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</si>
  <si>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</si>
  <si>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</si>
  <si>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</si>
  <si>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</si>
  <si>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</si>
  <si>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</si>
  <si>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</si>
  <si>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</si>
  <si>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</si>
  <si>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</si>
  <si>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</si>
  <si>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</si>
  <si>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</si>
  <si>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</si>
  <si>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</si>
  <si>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</si>
  <si>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</si>
  <si>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</si>
  <si>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</si>
  <si>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</si>
  <si>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</si>
  <si>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</si>
  <si>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</si>
  <si>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</si>
  <si>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</si>
  <si>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</si>
  <si>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</si>
  <si>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</si>
  <si>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</si>
  <si>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</si>
  <si>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</si>
  <si>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</si>
  <si>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</si>
  <si>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</si>
  <si>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</si>
  <si>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</si>
  <si>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</si>
  <si>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</si>
  <si>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</si>
  <si>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</si>
  <si>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</si>
  <si>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</si>
  <si>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</si>
  <si>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</si>
  <si>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</si>
  <si>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</si>
  <si>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</si>
  <si>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</si>
  <si>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</si>
  <si>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</si>
  <si>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</si>
  <si>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</si>
  <si>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</si>
  <si>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</si>
  <si>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</si>
  <si>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</si>
  <si>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</si>
  <si>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</si>
  <si>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</si>
  <si>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</si>
  <si>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</si>
  <si>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</si>
  <si>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</si>
  <si>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</si>
  <si>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</si>
  <si>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</si>
  <si>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</si>
  <si>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</si>
  <si>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</si>
  <si>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</si>
  <si>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</si>
  <si>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</si>
  <si>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</si>
  <si>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</si>
  <si>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</si>
  <si>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</si>
  <si>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</si>
  <si>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</si>
  <si>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</si>
  <si>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</si>
  <si>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</si>
  <si>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</si>
  <si>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</si>
  <si>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</si>
  <si>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</si>
  <si>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</si>
  <si>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</si>
  <si>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</si>
  <si>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</si>
  <si>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</si>
  <si>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</si>
  <si>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</si>
  <si>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</si>
  <si>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</si>
  <si>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</si>
  <si>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</si>
  <si>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</si>
  <si>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</si>
  <si>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</si>
  <si>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</si>
  <si>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</si>
  <si>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</si>
  <si>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</si>
  <si>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</si>
  <si>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</si>
  <si>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</si>
  <si>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</si>
  <si>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</si>
  <si>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</si>
  <si>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</si>
  <si>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</si>
  <si>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</si>
  <si>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</si>
  <si>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</si>
  <si>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</si>
  <si>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</si>
  <si>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</si>
  <si>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</si>
  <si>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</si>
  <si>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</si>
  <si>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</si>
  <si>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</si>
  <si>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</si>
  <si>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</si>
  <si>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</si>
  <si>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</si>
  <si>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</si>
  <si>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</si>
  <si>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</si>
  <si>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</si>
  <si>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</si>
  <si>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</si>
  <si>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</si>
  <si>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</si>
  <si>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</si>
  <si>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</si>
  <si>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</si>
  <si>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</si>
  <si>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</si>
  <si>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</si>
  <si>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</si>
  <si>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</si>
  <si>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</si>
  <si>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</si>
  <si>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</si>
  <si>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</si>
  <si>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</si>
  <si>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</si>
  <si>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</si>
  <si>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</si>
  <si>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</si>
  <si>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</si>
  <si>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</si>
  <si>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</si>
  <si>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</si>
  <si>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</si>
  <si>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</si>
  <si>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</si>
  <si>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</si>
  <si>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</si>
  <si>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</si>
  <si>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</si>
  <si>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</si>
  <si>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</si>
  <si>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</si>
  <si>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</si>
  <si>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</si>
  <si>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</si>
  <si>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</si>
  <si>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</si>
  <si>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</si>
  <si>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</si>
  <si>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</si>
  <si>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</si>
  <si>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</si>
  <si>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</si>
  <si>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</si>
  <si>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</si>
  <si>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</si>
  <si>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</si>
  <si>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</si>
  <si>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</si>
  <si>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</si>
  <si>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</si>
  <si>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</si>
  <si>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</si>
  <si>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</si>
  <si>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</si>
  <si>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</si>
  <si>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</si>
  <si>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</si>
  <si>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</si>
  <si>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</si>
  <si>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</si>
  <si>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</si>
  <si>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</si>
  <si>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</si>
  <si>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</si>
  <si>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</si>
  <si>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</si>
  <si>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</si>
  <si>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</si>
  <si>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</si>
  <si>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</si>
  <si>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</si>
  <si>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</si>
  <si>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</si>
  <si>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</si>
  <si>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</si>
  <si>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</si>
  <si>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</si>
  <si>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</si>
  <si>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</si>
  <si>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</si>
  <si>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</si>
  <si>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</si>
  <si>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</si>
  <si>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</si>
  <si>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</si>
  <si>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</si>
  <si>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</si>
  <si>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</si>
  <si>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</si>
  <si>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</si>
  <si>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</si>
  <si>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</si>
  <si>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</si>
  <si>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</si>
  <si>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</si>
  <si>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</si>
  <si>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</si>
  <si>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</si>
  <si>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</si>
  <si>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</si>
  <si>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</si>
  <si>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</si>
  <si>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</si>
  <si>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</si>
  <si>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</si>
  <si>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</si>
  <si>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</si>
  <si>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</si>
  <si>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</si>
  <si>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</si>
  <si>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</si>
  <si>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</si>
  <si>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</si>
  <si>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</si>
  <si>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</si>
  <si>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</si>
  <si>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</si>
  <si>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</si>
  <si>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</si>
  <si>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</si>
  <si>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</si>
  <si>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</si>
  <si>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</si>
  <si>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</si>
  <si>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</si>
  <si>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</si>
  <si>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</si>
  <si>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</si>
  <si>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</si>
  <si>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</si>
  <si>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</si>
  <si>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</si>
  <si>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</si>
  <si>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</si>
  <si>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</si>
  <si>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</si>
  <si>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</si>
  <si>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</si>
  <si>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</si>
  <si>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</si>
  <si>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</si>
  <si>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</si>
  <si>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</si>
  <si>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</si>
  <si>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</si>
  <si>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</si>
  <si>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</si>
  <si>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</si>
  <si>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</si>
  <si>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</si>
  <si>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</si>
  <si>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</si>
  <si>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</si>
  <si>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</si>
  <si>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</si>
  <si>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</si>
  <si>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</si>
  <si>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</si>
  <si>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</si>
  <si>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</si>
  <si>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</si>
  <si>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</si>
  <si>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</si>
  <si>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</si>
  <si>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</si>
  <si>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</si>
  <si>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</si>
  <si>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</si>
  <si>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</si>
  <si>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</si>
  <si>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</si>
  <si>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</si>
  <si>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</si>
  <si>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</si>
  <si>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</si>
  <si>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</si>
  <si>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</si>
  <si>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</si>
  <si>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</si>
  <si>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</si>
  <si>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</si>
  <si>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</si>
  <si>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</si>
  <si>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</si>
  <si>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</si>
  <si>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</si>
  <si>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</si>
  <si>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</si>
  <si>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</si>
  <si>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</si>
  <si>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</si>
  <si>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</si>
  <si>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</si>
  <si>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</si>
  <si>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</si>
  <si>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</si>
  <si>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</si>
  <si>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</si>
  <si>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</si>
  <si>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</si>
  <si>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</si>
  <si>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</si>
  <si>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</si>
  <si>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</si>
  <si>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</si>
  <si>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</si>
  <si>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</si>
  <si>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</si>
  <si>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</si>
  <si>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</si>
  <si>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</si>
  <si>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</si>
  <si>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</si>
  <si>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</si>
  <si>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</si>
  <si>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</si>
  <si>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</si>
  <si>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</si>
  <si>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</si>
  <si>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</si>
  <si>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</si>
  <si>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</si>
  <si>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</si>
  <si>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</si>
  <si>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</si>
  <si>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</si>
  <si>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</si>
  <si>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</si>
  <si>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</si>
  <si>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</si>
  <si>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</si>
  <si>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</si>
  <si>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</si>
  <si>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</si>
  <si>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</si>
  <si>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</si>
  <si>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</si>
  <si>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</si>
  <si>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</si>
  <si>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</si>
  <si>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</si>
  <si>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</si>
  <si>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</si>
  <si>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</si>
  <si>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</si>
  <si>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</si>
  <si>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</si>
  <si>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</si>
  <si>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</si>
  <si>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</si>
  <si>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</si>
  <si>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</si>
  <si>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</si>
  <si>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</si>
  <si>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</si>
  <si>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</si>
  <si>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</si>
  <si>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</si>
  <si>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</si>
  <si>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</si>
  <si>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</si>
  <si>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</si>
  <si>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</si>
  <si>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</si>
  <si>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</si>
  <si>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</si>
  <si>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</si>
  <si>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</si>
  <si>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</si>
  <si>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</si>
  <si>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</si>
  <si>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</si>
  <si>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</si>
  <si>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</si>
  <si>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</si>
  <si>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</si>
  <si>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</si>
  <si>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</si>
  <si>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</si>
  <si>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</si>
  <si>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</si>
  <si>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</si>
  <si>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</si>
  <si>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</si>
  <si>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</si>
  <si>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</si>
  <si>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</si>
  <si>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</si>
  <si>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</si>
  <si>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</si>
  <si>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</si>
  <si>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</si>
  <si>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</si>
  <si>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</si>
  <si>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</si>
  <si>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</si>
  <si>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</si>
  <si>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</si>
  <si>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</si>
  <si>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</si>
  <si>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</si>
  <si>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</si>
  <si>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</si>
  <si>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</si>
  <si>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</si>
  <si>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</si>
  <si>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</si>
  <si>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</si>
  <si>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</si>
  <si>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</si>
  <si>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</si>
  <si>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</si>
  <si>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</si>
  <si>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</si>
  <si>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</si>
  <si>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</si>
  <si>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</si>
  <si>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</si>
  <si>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</si>
  <si>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</si>
  <si>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</si>
  <si>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</si>
  <si>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</si>
  <si>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</si>
  <si>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</si>
  <si>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</si>
  <si>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</si>
  <si>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</si>
  <si>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</si>
  <si>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</si>
  <si>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</si>
  <si>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</si>
  <si>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</si>
  <si>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</si>
  <si>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</si>
  <si>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</si>
  <si>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</si>
  <si>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</si>
  <si>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</si>
  <si>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</si>
  <si>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</si>
  <si>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</si>
  <si>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</si>
  <si>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</si>
  <si>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</si>
  <si>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</si>
  <si>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</si>
  <si>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</si>
  <si>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</si>
  <si>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</si>
  <si>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</si>
  <si>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</si>
  <si>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</si>
  <si>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</si>
  <si>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</si>
  <si>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</si>
  <si>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</si>
  <si>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</si>
  <si>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</si>
  <si>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</si>
  <si>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</si>
  <si>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</si>
  <si>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</si>
  <si>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</si>
  <si>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</si>
  <si>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</si>
  <si>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</si>
  <si>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</si>
  <si>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</si>
  <si>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</si>
  <si>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</si>
  <si>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</si>
  <si>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</si>
  <si>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</si>
  <si>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</si>
  <si>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</si>
  <si>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</si>
  <si>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</si>
  <si>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</si>
  <si>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</si>
  <si>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</si>
  <si>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</si>
  <si>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</si>
  <si>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</si>
  <si>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</si>
  <si>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</si>
  <si>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</si>
  <si>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</si>
  <si>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</si>
  <si>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</si>
  <si>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</si>
  <si>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</si>
  <si>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</si>
  <si>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</si>
  <si>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</si>
  <si>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</si>
  <si>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</si>
  <si>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</si>
  <si>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</si>
  <si>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</si>
  <si>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</si>
  <si>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</si>
  <si>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</si>
  <si>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</si>
  <si>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</si>
  <si>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</si>
  <si>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</si>
  <si>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</si>
  <si>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</si>
  <si>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</si>
  <si>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</si>
  <si>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</si>
  <si>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</si>
  <si>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</si>
  <si>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</si>
  <si>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</si>
  <si>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</si>
  <si>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</si>
  <si>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</si>
  <si>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</si>
  <si>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</si>
  <si>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</si>
  <si>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</si>
  <si>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</si>
  <si>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</si>
  <si>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</si>
  <si>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</si>
  <si>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</si>
  <si>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</si>
  <si>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</si>
  <si>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</si>
  <si>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</si>
  <si>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</si>
  <si>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</si>
  <si>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</si>
  <si>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</si>
  <si>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</si>
  <si>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</si>
  <si>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</si>
  <si>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</si>
  <si>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</si>
  <si>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</si>
  <si>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</si>
  <si>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</si>
  <si>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</si>
  <si>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</si>
  <si>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</si>
  <si>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</si>
  <si>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</si>
  <si>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</si>
  <si>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</si>
  <si>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</si>
  <si>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</si>
  <si>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</si>
  <si>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</si>
  <si>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</si>
  <si>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</si>
  <si>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</si>
  <si>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</si>
  <si>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</si>
  <si>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</si>
  <si>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</si>
  <si>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</si>
  <si>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</si>
  <si>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</si>
  <si>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</si>
  <si>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</si>
  <si>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</si>
  <si>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</si>
  <si>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</si>
  <si>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</si>
  <si>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</si>
  <si>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</si>
  <si>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</si>
  <si>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</si>
  <si>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</si>
  <si>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</si>
  <si>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</si>
  <si>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</si>
  <si>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</si>
  <si>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</si>
  <si>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</si>
  <si>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</si>
  <si>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</si>
  <si>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</si>
  <si>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</si>
  <si>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</si>
  <si>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</si>
  <si>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</si>
  <si>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</si>
  <si>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</si>
  <si>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</si>
  <si>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</si>
  <si>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</si>
  <si>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</si>
  <si>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</si>
  <si>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</si>
  <si>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</si>
  <si>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Първанова</t>
  </si>
  <si>
    <t>главен счетоводител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</si>
</sst>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64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9" fillId="33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8" fillId="33" borderId="18" xfId="60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64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0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vertical="top"/>
      <protection locked="0"/>
    </xf>
    <xf numFmtId="3" fontId="4" fillId="35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0" applyNumberFormat="1" applyFont="1" applyFill="1" applyBorder="1" applyAlignment="1" applyProtection="1">
      <alignment vertical="top" wrapText="1"/>
      <protection/>
    </xf>
    <xf numFmtId="49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3" fillId="0" borderId="20" xfId="60" applyNumberFormat="1" applyFont="1" applyFill="1" applyBorder="1" applyAlignment="1" applyProtection="1">
      <alignment horizontal="right" vertical="top" wrapText="1"/>
      <protection/>
    </xf>
    <xf numFmtId="0" fontId="8" fillId="33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9" fillId="33" borderId="21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8" fillId="33" borderId="15" xfId="60" applyNumberFormat="1" applyFont="1" applyFill="1" applyBorder="1" applyAlignment="1" applyProtection="1">
      <alignment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top" wrapText="1"/>
      <protection/>
    </xf>
    <xf numFmtId="0" fontId="3" fillId="0" borderId="22" xfId="60" applyFont="1" applyBorder="1" applyAlignment="1" applyProtection="1">
      <alignment horizontal="center" vertical="top" wrapText="1"/>
      <protection/>
    </xf>
    <xf numFmtId="0" fontId="8" fillId="33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49" fontId="3" fillId="34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0" xfId="60" applyNumberFormat="1" applyFont="1" applyBorder="1" applyAlignment="1" applyProtection="1">
      <alignment horizontal="right" vertical="top" wrapText="1"/>
      <protection/>
    </xf>
    <xf numFmtId="1" fontId="9" fillId="33" borderId="21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8" fillId="33" borderId="23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0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0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Border="1" applyAlignment="1" applyProtection="1">
      <alignment vertical="center"/>
      <protection/>
    </xf>
    <xf numFmtId="3" fontId="3" fillId="0" borderId="19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8" fillId="0" borderId="18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0" fillId="0" borderId="21" xfId="62" applyFont="1" applyBorder="1" applyAlignment="1" applyProtection="1">
      <alignment horizontal="right" vertical="center" wrapText="1"/>
      <protection/>
    </xf>
    <xf numFmtId="0" fontId="10" fillId="0" borderId="2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3" fontId="3" fillId="0" borderId="20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5" xfId="61" applyFont="1" applyBorder="1" applyAlignment="1" applyProtection="1">
      <alignment wrapText="1"/>
      <protection/>
    </xf>
    <xf numFmtId="3" fontId="4" fillId="35" borderId="26" xfId="60" applyNumberFormat="1" applyFont="1" applyFill="1" applyBorder="1" applyAlignment="1" applyProtection="1">
      <alignment vertical="top"/>
      <protection locked="0"/>
    </xf>
    <xf numFmtId="3" fontId="4" fillId="35" borderId="27" xfId="60" applyNumberFormat="1" applyFont="1" applyFill="1" applyBorder="1" applyAlignment="1" applyProtection="1">
      <alignment vertical="top"/>
      <protection locked="0"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Font="1" applyBorder="1" applyAlignment="1" applyProtection="1">
      <alignment wrapText="1"/>
      <protection/>
    </xf>
    <xf numFmtId="49" fontId="10" fillId="0" borderId="29" xfId="61" applyNumberFormat="1" applyFont="1" applyBorder="1" applyAlignment="1" applyProtection="1">
      <alignment horizontal="center" wrapText="1"/>
      <protection/>
    </xf>
    <xf numFmtId="0" fontId="10" fillId="0" borderId="15" xfId="61" applyFont="1" applyBorder="1" applyAlignment="1" applyProtection="1">
      <alignment wrapText="1"/>
      <protection/>
    </xf>
    <xf numFmtId="49" fontId="10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5" xfId="61" applyFont="1" applyBorder="1" applyAlignment="1" applyProtection="1">
      <alignment horizontal="right"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49" fontId="10" fillId="0" borderId="16" xfId="61" applyNumberFormat="1" applyFont="1" applyBorder="1" applyAlignment="1" applyProtection="1">
      <alignment horizontal="center" wrapText="1"/>
      <protection/>
    </xf>
    <xf numFmtId="0" fontId="3" fillId="0" borderId="21" xfId="61" applyFont="1" applyBorder="1" applyAlignment="1" applyProtection="1">
      <alignment horizontal="right" wrapText="1"/>
      <protection/>
    </xf>
    <xf numFmtId="49" fontId="3" fillId="0" borderId="20" xfId="61" applyNumberFormat="1" applyFont="1" applyBorder="1" applyAlignment="1" applyProtection="1">
      <alignment horizontal="center" wrapText="1"/>
      <protection/>
    </xf>
    <xf numFmtId="3" fontId="4" fillId="35" borderId="29" xfId="60" applyNumberFormat="1" applyFont="1" applyFill="1" applyBorder="1" applyAlignment="1" applyProtection="1">
      <alignment vertical="top"/>
      <protection locked="0"/>
    </xf>
    <xf numFmtId="3" fontId="4" fillId="35" borderId="30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wrapText="1"/>
      <protection/>
    </xf>
    <xf numFmtId="49" fontId="3" fillId="0" borderId="24" xfId="61" applyNumberFormat="1" applyFont="1" applyBorder="1" applyAlignment="1" applyProtection="1">
      <alignment horizontal="center" wrapText="1"/>
      <protection/>
    </xf>
    <xf numFmtId="0" fontId="10" fillId="0" borderId="31" xfId="61" applyFont="1" applyBorder="1" applyAlignment="1" applyProtection="1">
      <alignment wrapText="1"/>
      <protection/>
    </xf>
    <xf numFmtId="49" fontId="10" fillId="0" borderId="32" xfId="61" applyNumberFormat="1" applyFont="1" applyBorder="1" applyAlignment="1" applyProtection="1">
      <alignment horizontal="center" wrapText="1"/>
      <protection/>
    </xf>
    <xf numFmtId="0" fontId="4" fillId="0" borderId="28" xfId="61" applyFont="1" applyBorder="1" applyAlignment="1" applyProtection="1">
      <alignment wrapText="1"/>
      <protection/>
    </xf>
    <xf numFmtId="0" fontId="10" fillId="0" borderId="23" xfId="61" applyFont="1" applyBorder="1" applyAlignment="1" applyProtection="1">
      <alignment wrapText="1"/>
      <protection/>
    </xf>
    <xf numFmtId="49" fontId="10" fillId="0" borderId="24" xfId="61" applyNumberFormat="1" applyFont="1" applyBorder="1" applyAlignment="1" applyProtection="1">
      <alignment horizontal="center"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3" fontId="3" fillId="0" borderId="33" xfId="61" applyNumberFormat="1" applyFont="1" applyFill="1" applyBorder="1" applyAlignment="1" applyProtection="1">
      <alignment wrapText="1"/>
      <protection/>
    </xf>
    <xf numFmtId="3" fontId="10" fillId="35" borderId="32" xfId="60" applyNumberFormat="1" applyFont="1" applyFill="1" applyBorder="1" applyAlignment="1" applyProtection="1">
      <alignment vertical="top"/>
      <protection locked="0"/>
    </xf>
    <xf numFmtId="3" fontId="10" fillId="35" borderId="34" xfId="60" applyNumberFormat="1" applyFont="1" applyFill="1" applyBorder="1" applyAlignment="1" applyProtection="1">
      <alignment vertical="top"/>
      <protection locked="0"/>
    </xf>
    <xf numFmtId="3" fontId="10" fillId="0" borderId="24" xfId="61" applyNumberFormat="1" applyFont="1" applyFill="1" applyBorder="1" applyAlignment="1" applyProtection="1">
      <alignment wrapText="1"/>
      <protection/>
    </xf>
    <xf numFmtId="3" fontId="10" fillId="0" borderId="33" xfId="61" applyNumberFormat="1" applyFont="1" applyFill="1" applyBorder="1" applyAlignment="1" applyProtection="1">
      <alignment wrapText="1"/>
      <protection/>
    </xf>
    <xf numFmtId="49" fontId="6" fillId="0" borderId="29" xfId="61" applyNumberFormat="1" applyFont="1" applyBorder="1" applyAlignment="1" applyProtection="1">
      <alignment horizontal="center" wrapText="1"/>
      <protection/>
    </xf>
    <xf numFmtId="49" fontId="6" fillId="0" borderId="26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4" fillId="35" borderId="14" xfId="60" applyNumberFormat="1" applyFont="1" applyFill="1" applyBorder="1" applyAlignment="1" applyProtection="1">
      <alignment vertical="center"/>
      <protection locked="0"/>
    </xf>
    <xf numFmtId="3" fontId="4" fillId="35" borderId="19" xfId="60" applyNumberFormat="1" applyFont="1" applyFill="1" applyBorder="1" applyAlignment="1" applyProtection="1">
      <alignment vertical="center"/>
      <protection locked="0"/>
    </xf>
    <xf numFmtId="3" fontId="4" fillId="35" borderId="20" xfId="60" applyNumberFormat="1" applyFont="1" applyFill="1" applyBorder="1" applyAlignment="1" applyProtection="1">
      <alignment vertical="center"/>
      <protection locked="0"/>
    </xf>
    <xf numFmtId="3" fontId="4" fillId="35" borderId="22" xfId="60" applyNumberFormat="1" applyFont="1" applyFill="1" applyBorder="1" applyAlignment="1" applyProtection="1">
      <alignment vertical="center"/>
      <protection locked="0"/>
    </xf>
    <xf numFmtId="0" fontId="12" fillId="33" borderId="18" xfId="60" applyFont="1" applyFill="1" applyBorder="1" applyAlignment="1" applyProtection="1">
      <alignment vertical="top" wrapText="1"/>
      <protection/>
    </xf>
    <xf numFmtId="1" fontId="12" fillId="33" borderId="18" xfId="60" applyNumberFormat="1" applyFont="1" applyFill="1" applyBorder="1" applyAlignment="1" applyProtection="1">
      <alignment vertical="top"/>
      <protection/>
    </xf>
    <xf numFmtId="0" fontId="8" fillId="33" borderId="21" xfId="60" applyNumberFormat="1" applyFont="1" applyFill="1" applyBorder="1" applyAlignment="1" applyProtection="1">
      <alignment vertical="top" wrapText="1"/>
      <protection/>
    </xf>
    <xf numFmtId="3" fontId="3" fillId="35" borderId="14" xfId="60" applyNumberFormat="1" applyFont="1" applyFill="1" applyBorder="1" applyAlignment="1" applyProtection="1">
      <alignment vertical="top"/>
      <protection locked="0"/>
    </xf>
    <xf numFmtId="3" fontId="3" fillId="35" borderId="19" xfId="60" applyNumberFormat="1" applyFont="1" applyFill="1" applyBorder="1" applyAlignment="1" applyProtection="1">
      <alignment vertical="top"/>
      <protection locked="0"/>
    </xf>
    <xf numFmtId="3" fontId="10" fillId="35" borderId="14" xfId="60" applyNumberFormat="1" applyFont="1" applyFill="1" applyBorder="1" applyAlignment="1" applyProtection="1">
      <alignment vertical="top"/>
      <protection locked="0"/>
    </xf>
    <xf numFmtId="3" fontId="10" fillId="35" borderId="19" xfId="60" applyNumberFormat="1" applyFont="1" applyFill="1" applyBorder="1" applyAlignment="1" applyProtection="1">
      <alignment vertical="top"/>
      <protection locked="0"/>
    </xf>
    <xf numFmtId="1" fontId="10" fillId="0" borderId="14" xfId="60" applyNumberFormat="1" applyFont="1" applyBorder="1" applyAlignment="1" applyProtection="1">
      <alignment horizontal="right" vertical="center" wrapText="1"/>
      <protection/>
    </xf>
    <xf numFmtId="0" fontId="12" fillId="33" borderId="18" xfId="60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>
      <alignment horizontal="center" vertical="top" wrapText="1"/>
      <protection/>
    </xf>
    <xf numFmtId="0" fontId="8" fillId="33" borderId="18" xfId="60" applyFont="1" applyFill="1" applyBorder="1" applyAlignment="1" applyProtection="1">
      <alignment horizontal="center" vertical="top" wrapText="1"/>
      <protection/>
    </xf>
    <xf numFmtId="1" fontId="12" fillId="33" borderId="18" xfId="60" applyNumberFormat="1" applyFont="1" applyFill="1" applyBorder="1" applyAlignment="1" applyProtection="1">
      <alignment horizontal="center" vertical="top"/>
      <protection/>
    </xf>
    <xf numFmtId="1" fontId="12" fillId="33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8" fillId="33" borderId="23" xfId="60" applyFont="1" applyFill="1" applyBorder="1" applyAlignment="1" applyProtection="1">
      <alignment vertical="center" wrapText="1"/>
      <protection/>
    </xf>
    <xf numFmtId="49" fontId="3" fillId="0" borderId="24" xfId="60" applyNumberFormat="1" applyFont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 vertical="center" wrapText="1"/>
      <protection/>
    </xf>
    <xf numFmtId="0" fontId="8" fillId="33" borderId="21" xfId="60" applyFont="1" applyFill="1" applyBorder="1" applyAlignment="1" applyProtection="1">
      <alignment vertical="top" wrapText="1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34" borderId="35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34" borderId="34" xfId="63" applyFont="1" applyFill="1" applyBorder="1" applyAlignment="1" applyProtection="1">
      <alignment horizontal="center" vertical="center" wrapText="1"/>
      <protection/>
    </xf>
    <xf numFmtId="0" fontId="3" fillId="34" borderId="30" xfId="63" applyFont="1" applyFill="1" applyBorder="1" applyAlignment="1" applyProtection="1">
      <alignment horizontal="centerContinuous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34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35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4" applyNumberFormat="1" applyFont="1" applyFill="1" applyBorder="1" applyProtection="1">
      <alignment/>
      <protection locked="0"/>
    </xf>
    <xf numFmtId="165" fontId="9" fillId="3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3" fillId="35" borderId="16" xfId="60" applyNumberFormat="1" applyFont="1" applyFill="1" applyBorder="1" applyAlignment="1" applyProtection="1">
      <alignment vertical="top"/>
      <protection locked="0"/>
    </xf>
    <xf numFmtId="3" fontId="3" fillId="35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35" borderId="14" xfId="60" applyNumberFormat="1" applyFont="1" applyFill="1" applyBorder="1" applyAlignment="1" applyProtection="1">
      <alignment vertical="center"/>
      <protection locked="0"/>
    </xf>
    <xf numFmtId="3" fontId="3" fillId="0" borderId="19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0" fontId="19" fillId="37" borderId="36" xfId="64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20" fillId="38" borderId="36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19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center" wrapText="1"/>
      <protection/>
    </xf>
    <xf numFmtId="3" fontId="3" fillId="0" borderId="33" xfId="60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19" xfId="59" applyNumberFormat="1" applyFont="1" applyFill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center" wrapText="1"/>
      <protection/>
    </xf>
    <xf numFmtId="3" fontId="10" fillId="0" borderId="19" xfId="60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9" xfId="59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19" xfId="60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9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9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19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19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3" fontId="3" fillId="0" borderId="33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0" fillId="0" borderId="20" xfId="62" applyNumberFormat="1" applyFont="1" applyBorder="1" applyAlignment="1" applyProtection="1">
      <alignment vertical="center"/>
      <protection/>
    </xf>
    <xf numFmtId="3" fontId="10" fillId="0" borderId="22" xfId="62" applyNumberFormat="1" applyFont="1" applyBorder="1" applyAlignment="1" applyProtection="1">
      <alignment vertical="center"/>
      <protection/>
    </xf>
    <xf numFmtId="3" fontId="3" fillId="35" borderId="19" xfId="60" applyNumberFormat="1" applyFont="1" applyFill="1" applyBorder="1" applyAlignment="1" applyProtection="1">
      <alignment vertical="center"/>
      <protection locked="0"/>
    </xf>
    <xf numFmtId="3" fontId="10" fillId="35" borderId="14" xfId="60" applyNumberFormat="1" applyFont="1" applyFill="1" applyBorder="1" applyAlignment="1" applyProtection="1">
      <alignment vertical="center"/>
      <protection locked="0"/>
    </xf>
    <xf numFmtId="4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21" fillId="38" borderId="37" xfId="0" applyFont="1" applyFill="1" applyBorder="1" applyAlignment="1">
      <alignment horizontal="left" vertical="center"/>
    </xf>
    <xf numFmtId="0" fontId="21" fillId="38" borderId="38" xfId="0" applyFont="1" applyFill="1" applyBorder="1" applyAlignment="1">
      <alignment horizontal="left" vertical="center"/>
    </xf>
    <xf numFmtId="0" fontId="22" fillId="38" borderId="39" xfId="0" applyFont="1" applyFill="1" applyBorder="1" applyAlignment="1">
      <alignment horizontal="left" indent="2"/>
    </xf>
    <xf numFmtId="0" fontId="23" fillId="0" borderId="0" xfId="0" applyFont="1" applyAlignment="1">
      <alignment vertical="center"/>
    </xf>
    <xf numFmtId="10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20" fillId="38" borderId="39" xfId="0" applyFont="1" applyFill="1" applyBorder="1" applyAlignment="1">
      <alignment horizontal="center" vertical="center" wrapText="1"/>
    </xf>
    <xf numFmtId="4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Fill="1" applyBorder="1" applyAlignment="1" applyProtection="1">
      <alignment vertical="center"/>
      <protection/>
    </xf>
    <xf numFmtId="3" fontId="3" fillId="0" borderId="20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/>
    </xf>
    <xf numFmtId="3" fontId="4" fillId="0" borderId="29" xfId="61" applyNumberFormat="1" applyFont="1" applyFill="1" applyBorder="1" applyAlignment="1" applyProtection="1">
      <alignment wrapText="1"/>
      <protection/>
    </xf>
    <xf numFmtId="3" fontId="4" fillId="0" borderId="30" xfId="61" applyNumberFormat="1" applyFont="1" applyFill="1" applyBorder="1" applyAlignment="1" applyProtection="1">
      <alignment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27" xfId="61" applyNumberFormat="1" applyFont="1" applyFill="1" applyBorder="1" applyAlignment="1" applyProtection="1">
      <alignment wrapText="1"/>
      <protection/>
    </xf>
    <xf numFmtId="3" fontId="3" fillId="0" borderId="20" xfId="61" applyNumberFormat="1" applyFont="1" applyFill="1" applyBorder="1" applyAlignment="1" applyProtection="1">
      <alignment wrapText="1"/>
      <protection/>
    </xf>
    <xf numFmtId="3" fontId="3" fillId="0" borderId="22" xfId="61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4" fillId="35" borderId="40" xfId="0" applyFont="1" applyFill="1" applyBorder="1" applyAlignment="1" applyProtection="1">
      <alignment horizontal="center" vertical="center"/>
      <protection/>
    </xf>
    <xf numFmtId="0" fontId="24" fillId="35" borderId="40" xfId="0" applyFont="1" applyFill="1" applyBorder="1" applyAlignment="1">
      <alignment horizontal="center" vertical="center"/>
    </xf>
    <xf numFmtId="0" fontId="24" fillId="39" borderId="40" xfId="0" applyFont="1" applyFill="1" applyBorder="1" applyAlignment="1">
      <alignment horizontal="center" vertical="center"/>
    </xf>
    <xf numFmtId="0" fontId="24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5" fillId="0" borderId="40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3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4" applyFont="1" applyBorder="1" applyAlignment="1" applyProtection="1">
      <alignment horizontal="centerContinuous" vertical="center" wrapText="1"/>
      <protection/>
    </xf>
    <xf numFmtId="0" fontId="4" fillId="0" borderId="42" xfId="64" applyFont="1" applyBorder="1" applyAlignment="1" applyProtection="1">
      <alignment horizontal="centerContinuous" vertical="center" wrapText="1"/>
      <protection/>
    </xf>
    <xf numFmtId="49" fontId="11" fillId="0" borderId="41" xfId="64" applyNumberFormat="1" applyFont="1" applyFill="1" applyBorder="1" applyAlignment="1" applyProtection="1">
      <alignment horizontal="centerContinuous"/>
      <protection/>
    </xf>
    <xf numFmtId="0" fontId="14" fillId="0" borderId="42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1" fillId="0" borderId="41" xfId="64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6" fillId="35" borderId="43" xfId="54" applyNumberFormat="1" applyFont="1" applyFill="1" applyBorder="1" applyAlignment="1" applyProtection="1">
      <alignment/>
      <protection locked="0"/>
    </xf>
    <xf numFmtId="49" fontId="26" fillId="35" borderId="11" xfId="54" applyNumberFormat="1" applyFont="1" applyFill="1" applyBorder="1" applyAlignment="1" applyProtection="1">
      <alignment/>
      <protection locked="0"/>
    </xf>
    <xf numFmtId="49" fontId="26" fillId="35" borderId="14" xfId="54" applyNumberFormat="1" applyFont="1" applyFill="1" applyBorder="1" applyAlignment="1" applyProtection="1">
      <alignment/>
      <protection locked="0"/>
    </xf>
    <xf numFmtId="0" fontId="18" fillId="0" borderId="0" xfId="61" applyFont="1" applyAlignment="1" applyProtection="1">
      <alignment wrapText="1"/>
      <protection/>
    </xf>
    <xf numFmtId="0" fontId="17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17" fillId="0" borderId="0" xfId="61" applyFont="1" applyAlignment="1" applyProtection="1">
      <alignment horizontal="left" wrapText="1"/>
      <protection/>
    </xf>
    <xf numFmtId="0" fontId="3" fillId="0" borderId="4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5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49" fontId="3" fillId="0" borderId="44" xfId="63" applyNumberFormat="1" applyFont="1" applyBorder="1" applyAlignment="1" applyProtection="1">
      <alignment horizontal="center" vertical="center" wrapText="1"/>
      <protection/>
    </xf>
    <xf numFmtId="49" fontId="3" fillId="0" borderId="32" xfId="63" applyNumberFormat="1" applyFont="1" applyBorder="1" applyAlignment="1" applyProtection="1">
      <alignment horizontal="center" vertical="center" wrapText="1"/>
      <protection/>
    </xf>
    <xf numFmtId="49" fontId="3" fillId="0" borderId="29" xfId="63" applyNumberFormat="1" applyFont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45382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45439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Славена Първанова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45439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 t="s">
        <v>661</v>
      </c>
    </row>
    <row r="23" spans="1:2" ht="15.75">
      <c r="A23" s="10" t="s">
        <v>7</v>
      </c>
      <c r="B23" s="423" t="s">
        <v>662</v>
      </c>
    </row>
    <row r="24" spans="1:2" ht="15.75">
      <c r="A24" s="10" t="s">
        <v>584</v>
      </c>
      <c r="B24" s="424" t="s">
        <v>663</v>
      </c>
    </row>
    <row r="25" spans="1:2" ht="15.75">
      <c r="A25" s="7" t="s">
        <v>587</v>
      </c>
      <c r="B25" s="425" t="s">
        <v>664</v>
      </c>
    </row>
    <row r="26" spans="1:2" ht="15.75">
      <c r="A26" s="10" t="s">
        <v>631</v>
      </c>
      <c r="B26" s="317" t="s">
        <v>665</v>
      </c>
    </row>
    <row r="27" spans="1:2" ht="15.75">
      <c r="A27" s="10" t="s">
        <v>632</v>
      </c>
      <c r="B27" s="317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103131746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f>'4-Отчет за собствения капитал'!C34</f>
        <v>21871</v>
      </c>
      <c r="H12" s="119">
        <v>21871</v>
      </c>
    </row>
    <row r="13" spans="1:8" ht="15.75">
      <c r="A13" s="66" t="s">
        <v>27</v>
      </c>
      <c r="B13" s="68" t="s">
        <v>28</v>
      </c>
      <c r="C13" s="119">
        <v>2410</v>
      </c>
      <c r="D13" s="119">
        <v>2445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964</v>
      </c>
      <c r="D14" s="119">
        <v>998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8277</v>
      </c>
      <c r="D15" s="119">
        <v>8279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>
        <v>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60</v>
      </c>
      <c r="D17" s="119">
        <v>66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3792</v>
      </c>
      <c r="D18" s="119">
        <v>3790</v>
      </c>
      <c r="E18" s="249" t="s">
        <v>47</v>
      </c>
      <c r="F18" s="248" t="s">
        <v>48</v>
      </c>
      <c r="G18" s="347">
        <f>G12+G15+G16+G17</f>
        <v>21871</v>
      </c>
      <c r="H18" s="348">
        <f>H12+H15+H16+H17</f>
        <v>21871</v>
      </c>
    </row>
    <row r="19" spans="1:8" ht="15.75">
      <c r="A19" s="66" t="s">
        <v>49</v>
      </c>
      <c r="B19" s="68" t="s">
        <v>50</v>
      </c>
      <c r="C19" s="119">
        <v>445</v>
      </c>
      <c r="D19" s="119">
        <v>94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16042</v>
      </c>
      <c r="D20" s="336">
        <f>SUM(D12:D19)</f>
        <v>15766</v>
      </c>
      <c r="E20" s="66" t="s">
        <v>54</v>
      </c>
      <c r="F20" s="69" t="s">
        <v>55</v>
      </c>
      <c r="G20" s="119">
        <f>'4-Отчет за собствения капитал'!D34</f>
        <v>25</v>
      </c>
      <c r="H20" s="119">
        <v>25</v>
      </c>
    </row>
    <row r="21" spans="1:8" ht="15.75">
      <c r="A21" s="76" t="s">
        <v>56</v>
      </c>
      <c r="B21" s="72" t="s">
        <v>57</v>
      </c>
      <c r="C21" s="244">
        <v>2464</v>
      </c>
      <c r="D21" s="244">
        <v>2464</v>
      </c>
      <c r="E21" s="66" t="s">
        <v>58</v>
      </c>
      <c r="F21" s="69" t="s">
        <v>59</v>
      </c>
      <c r="G21" s="119">
        <f>'4-Отчет за собствения капитал'!E34</f>
        <v>4899</v>
      </c>
      <c r="H21" s="119">
        <v>4899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745</v>
      </c>
      <c r="H22" s="352">
        <f>SUM(H23:H25)</f>
        <v>745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10840</v>
      </c>
      <c r="D24" s="119">
        <v>10833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7</v>
      </c>
      <c r="D25" s="119">
        <v>8</v>
      </c>
      <c r="E25" s="66" t="s">
        <v>73</v>
      </c>
      <c r="F25" s="69" t="s">
        <v>74</v>
      </c>
      <c r="G25" s="119">
        <f>'4-Отчет за собствения капитал'!H34</f>
        <v>745</v>
      </c>
      <c r="H25" s="119">
        <v>745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5669</v>
      </c>
      <c r="H26" s="336">
        <f>H20+H21+H22</f>
        <v>5669</v>
      </c>
      <c r="M26" s="74"/>
    </row>
    <row r="27" spans="1:8" ht="15.75">
      <c r="A27" s="66" t="s">
        <v>79</v>
      </c>
      <c r="B27" s="68" t="s">
        <v>80</v>
      </c>
      <c r="C27" s="119">
        <v>7897</v>
      </c>
      <c r="D27" s="119">
        <v>7738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18744</v>
      </c>
      <c r="D28" s="336">
        <f>SUM(D24:D27)</f>
        <v>18579</v>
      </c>
      <c r="E28" s="124" t="s">
        <v>84</v>
      </c>
      <c r="F28" s="69" t="s">
        <v>85</v>
      </c>
      <c r="G28" s="333">
        <f>SUM(G29:G31)</f>
        <v>-11664</v>
      </c>
      <c r="H28" s="334">
        <f>SUM(H29:H31)</f>
        <v>-11831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-11664</v>
      </c>
      <c r="H30" s="119">
        <v>-11831</v>
      </c>
      <c r="M30" s="74"/>
    </row>
    <row r="31" spans="1:8" ht="15.75">
      <c r="A31" s="66" t="s">
        <v>91</v>
      </c>
      <c r="B31" s="68" t="s">
        <v>92</v>
      </c>
      <c r="C31" s="119">
        <v>12696</v>
      </c>
      <c r="D31" s="119">
        <v>12696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'2-Отчет за доходите'!C44</f>
        <v>102</v>
      </c>
      <c r="H32" s="118">
        <v>167</v>
      </c>
      <c r="M32" s="74"/>
    </row>
    <row r="33" spans="1:8" ht="15.75">
      <c r="A33" s="250" t="s">
        <v>99</v>
      </c>
      <c r="B33" s="73" t="s">
        <v>100</v>
      </c>
      <c r="C33" s="335">
        <f>C31+C32</f>
        <v>12696</v>
      </c>
      <c r="D33" s="336">
        <f>D31+D32</f>
        <v>12696</v>
      </c>
      <c r="E33" s="122" t="s">
        <v>101</v>
      </c>
      <c r="F33" s="69" t="s">
        <v>102</v>
      </c>
      <c r="G33" s="119">
        <f>-'2-Отчет за доходите'!G44</f>
        <v>0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-11562</v>
      </c>
      <c r="H34" s="336">
        <f>H28+H32+H33</f>
        <v>-11664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15978</v>
      </c>
      <c r="H37" s="338">
        <f>H26+H18+H34</f>
        <v>15876</v>
      </c>
    </row>
    <row r="38" spans="1:13" ht="15.75">
      <c r="A38" s="66" t="s">
        <v>113</v>
      </c>
      <c r="B38" s="68" t="s">
        <v>114</v>
      </c>
      <c r="C38" s="119"/>
      <c r="D38" s="119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12218</v>
      </c>
      <c r="H40" s="321">
        <v>12098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4359</v>
      </c>
      <c r="H45" s="119">
        <v>4795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6000</v>
      </c>
      <c r="H48" s="119">
        <v>6000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490</v>
      </c>
      <c r="H49" s="119">
        <v>298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10849</v>
      </c>
      <c r="H50" s="334">
        <f>SUM(H44:H49)</f>
        <v>11093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>
        <v>58</v>
      </c>
      <c r="D54" s="246">
        <v>63</v>
      </c>
      <c r="E54" s="66" t="s">
        <v>164</v>
      </c>
      <c r="F54" s="71" t="s">
        <v>165</v>
      </c>
      <c r="G54" s="119">
        <v>1814</v>
      </c>
      <c r="H54" s="119">
        <v>1814</v>
      </c>
    </row>
    <row r="55" spans="1:8" ht="15.75">
      <c r="A55" s="76" t="s">
        <v>166</v>
      </c>
      <c r="B55" s="72" t="s">
        <v>167</v>
      </c>
      <c r="C55" s="246">
        <v>1386</v>
      </c>
      <c r="D55" s="246">
        <v>1386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51390</v>
      </c>
      <c r="D56" s="340">
        <f>D20+D21+D22+D28+D33+D46+D52+D54+D55</f>
        <v>50954</v>
      </c>
      <c r="E56" s="76" t="s">
        <v>529</v>
      </c>
      <c r="F56" s="75" t="s">
        <v>172</v>
      </c>
      <c r="G56" s="337">
        <f>G50+G52+G53+G54+G55</f>
        <v>12663</v>
      </c>
      <c r="H56" s="338">
        <f>H50+H52+H53+H54+H55</f>
        <v>12907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182</v>
      </c>
      <c r="D59" s="119">
        <v>209</v>
      </c>
      <c r="E59" s="123" t="s">
        <v>180</v>
      </c>
      <c r="F59" s="254" t="s">
        <v>181</v>
      </c>
      <c r="G59" s="119">
        <v>1713</v>
      </c>
      <c r="H59" s="119">
        <v>1705</v>
      </c>
    </row>
    <row r="60" spans="1:13" ht="15.75">
      <c r="A60" s="66" t="s">
        <v>178</v>
      </c>
      <c r="B60" s="68" t="s">
        <v>179</v>
      </c>
      <c r="C60" s="119">
        <v>22</v>
      </c>
      <c r="D60" s="119">
        <v>10</v>
      </c>
      <c r="E60" s="66" t="s">
        <v>184</v>
      </c>
      <c r="F60" s="69" t="s">
        <v>185</v>
      </c>
      <c r="G60" s="119">
        <v>4277</v>
      </c>
      <c r="H60" s="119">
        <v>4086</v>
      </c>
      <c r="M60" s="74"/>
    </row>
    <row r="61" spans="1:8" ht="15.75">
      <c r="A61" s="66" t="s">
        <v>182</v>
      </c>
      <c r="B61" s="68" t="s">
        <v>183</v>
      </c>
      <c r="C61" s="119">
        <v>17</v>
      </c>
      <c r="D61" s="119">
        <v>20</v>
      </c>
      <c r="E61" s="122" t="s">
        <v>188</v>
      </c>
      <c r="F61" s="69" t="s">
        <v>189</v>
      </c>
      <c r="G61" s="333">
        <f>SUM(G62:G68)</f>
        <v>31945</v>
      </c>
      <c r="H61" s="334">
        <f>SUM(H62:H68)</f>
        <v>31429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7181</v>
      </c>
      <c r="H62" s="119">
        <v>6819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16654</v>
      </c>
      <c r="H63" s="119">
        <v>16522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4068</v>
      </c>
      <c r="H64" s="119">
        <v>4094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221</v>
      </c>
      <c r="D65" s="336">
        <f>SUM(D59:D64)</f>
        <v>239</v>
      </c>
      <c r="E65" s="66" t="s">
        <v>201</v>
      </c>
      <c r="F65" s="69" t="s">
        <v>202</v>
      </c>
      <c r="G65" s="119">
        <v>1217</v>
      </c>
      <c r="H65" s="119">
        <v>1148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1203</v>
      </c>
      <c r="H66" s="119">
        <v>1288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586</v>
      </c>
      <c r="H67" s="119">
        <v>564</v>
      </c>
    </row>
    <row r="68" spans="1:8" ht="15.75">
      <c r="A68" s="66" t="s">
        <v>206</v>
      </c>
      <c r="B68" s="68" t="s">
        <v>207</v>
      </c>
      <c r="C68" s="119">
        <v>80</v>
      </c>
      <c r="D68" s="119">
        <v>86</v>
      </c>
      <c r="E68" s="66" t="s">
        <v>212</v>
      </c>
      <c r="F68" s="69" t="s">
        <v>213</v>
      </c>
      <c r="G68" s="119">
        <f>215+821</f>
        <v>1036</v>
      </c>
      <c r="H68" s="119">
        <f>779+215</f>
        <v>994</v>
      </c>
    </row>
    <row r="69" spans="1:8" ht="15.75">
      <c r="A69" s="66" t="s">
        <v>210</v>
      </c>
      <c r="B69" s="68" t="s">
        <v>211</v>
      </c>
      <c r="C69" s="119">
        <v>6373</v>
      </c>
      <c r="D69" s="119">
        <v>6375</v>
      </c>
      <c r="E69" s="123" t="s">
        <v>79</v>
      </c>
      <c r="F69" s="69" t="s">
        <v>216</v>
      </c>
      <c r="G69" s="119">
        <v>313</v>
      </c>
      <c r="H69" s="119">
        <f>21+148</f>
        <v>169</v>
      </c>
    </row>
    <row r="70" spans="1:8" ht="15.75">
      <c r="A70" s="66" t="s">
        <v>214</v>
      </c>
      <c r="B70" s="68" t="s">
        <v>215</v>
      </c>
      <c r="C70" s="119">
        <v>195</v>
      </c>
      <c r="D70" s="119">
        <v>198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>
        <v>402</v>
      </c>
      <c r="D71" s="119">
        <v>588</v>
      </c>
      <c r="E71" s="242" t="s">
        <v>47</v>
      </c>
      <c r="F71" s="71" t="s">
        <v>223</v>
      </c>
      <c r="G71" s="335">
        <f>G59+G60+G61+G69+G70</f>
        <v>38248</v>
      </c>
      <c r="H71" s="336">
        <f>H59+H60+H61+H69+H70</f>
        <v>37389</v>
      </c>
    </row>
    <row r="72" spans="1:8" ht="15.75">
      <c r="A72" s="66" t="s">
        <v>221</v>
      </c>
      <c r="B72" s="68" t="s">
        <v>222</v>
      </c>
      <c r="C72" s="119">
        <v>5</v>
      </c>
      <c r="D72" s="119">
        <v>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>
        <v>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4</v>
      </c>
      <c r="D74" s="119">
        <v>4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81</v>
      </c>
      <c r="D75" s="119">
        <v>87</v>
      </c>
      <c r="E75" s="253" t="s">
        <v>160</v>
      </c>
      <c r="F75" s="71" t="s">
        <v>233</v>
      </c>
      <c r="G75" s="246">
        <v>1547</v>
      </c>
      <c r="H75" s="246">
        <v>2178</v>
      </c>
    </row>
    <row r="76" spans="1:8" ht="15.75">
      <c r="A76" s="250" t="s">
        <v>77</v>
      </c>
      <c r="B76" s="72" t="s">
        <v>232</v>
      </c>
      <c r="C76" s="335">
        <f>SUM(C68:C75)</f>
        <v>7140</v>
      </c>
      <c r="D76" s="336">
        <f>SUM(D68:D75)</f>
        <v>7345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202</v>
      </c>
      <c r="H77" s="246">
        <v>223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39997</v>
      </c>
      <c r="H79" s="338">
        <f>H71+H73+H75+H77</f>
        <v>39790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19156</v>
      </c>
      <c r="D83" s="119">
        <v>19156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19156</v>
      </c>
      <c r="D85" s="336">
        <f>D84+D83+D79</f>
        <v>19156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152</v>
      </c>
      <c r="D88" s="119">
        <v>161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1884</v>
      </c>
      <c r="D89" s="119">
        <v>1805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2036</v>
      </c>
      <c r="D92" s="336">
        <f>SUM(D88:D91)</f>
        <v>1966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913</v>
      </c>
      <c r="D93" s="246">
        <v>1011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29466</v>
      </c>
      <c r="D94" s="340">
        <f>D65+D76+D85+D92+D93</f>
        <v>29717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80856</v>
      </c>
      <c r="D95" s="342">
        <f>D94+D56</f>
        <v>80671</v>
      </c>
      <c r="E95" s="150" t="s">
        <v>605</v>
      </c>
      <c r="F95" s="257" t="s">
        <v>268</v>
      </c>
      <c r="G95" s="341">
        <f>G37+G40+G56+G79</f>
        <v>80856</v>
      </c>
      <c r="H95" s="342">
        <f>H37+H40+H56+H79</f>
        <v>80671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6">
        <f>pdeReportingDate</f>
        <v>45439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Славена Първанова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G43" sqref="G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 САТ КЕЙБЪЛ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103131746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476</v>
      </c>
      <c r="D12" s="237">
        <v>548</v>
      </c>
      <c r="E12" s="116" t="s">
        <v>277</v>
      </c>
      <c r="F12" s="161" t="s">
        <v>278</v>
      </c>
      <c r="G12" s="237"/>
      <c r="H12" s="237"/>
    </row>
    <row r="13" spans="1:8" ht="15.75">
      <c r="A13" s="116" t="s">
        <v>279</v>
      </c>
      <c r="B13" s="112" t="s">
        <v>280</v>
      </c>
      <c r="C13" s="237">
        <v>3329</v>
      </c>
      <c r="D13" s="237">
        <v>3221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259</v>
      </c>
      <c r="D14" s="237">
        <v>353</v>
      </c>
      <c r="E14" s="166" t="s">
        <v>285</v>
      </c>
      <c r="F14" s="161" t="s">
        <v>286</v>
      </c>
      <c r="G14" s="237">
        <v>7776</v>
      </c>
      <c r="H14" s="237">
        <v>7121</v>
      </c>
    </row>
    <row r="15" spans="1:8" ht="15.75">
      <c r="A15" s="116" t="s">
        <v>287</v>
      </c>
      <c r="B15" s="112" t="s">
        <v>288</v>
      </c>
      <c r="C15" s="237">
        <v>2718</v>
      </c>
      <c r="D15" s="237">
        <v>2607</v>
      </c>
      <c r="E15" s="166" t="s">
        <v>79</v>
      </c>
      <c r="F15" s="161" t="s">
        <v>289</v>
      </c>
      <c r="G15" s="237">
        <v>166</v>
      </c>
      <c r="H15" s="237">
        <v>120</v>
      </c>
    </row>
    <row r="16" spans="1:8" ht="15.75">
      <c r="A16" s="116" t="s">
        <v>290</v>
      </c>
      <c r="B16" s="112" t="s">
        <v>291</v>
      </c>
      <c r="C16" s="237">
        <v>451</v>
      </c>
      <c r="D16" s="237">
        <v>440</v>
      </c>
      <c r="E16" s="157" t="s">
        <v>52</v>
      </c>
      <c r="F16" s="185" t="s">
        <v>292</v>
      </c>
      <c r="G16" s="366">
        <f>SUM(G12:G15)</f>
        <v>7942</v>
      </c>
      <c r="H16" s="367">
        <f>SUM(H12:H15)</f>
        <v>7241</v>
      </c>
    </row>
    <row r="17" spans="1:8" ht="31.5">
      <c r="A17" s="116" t="s">
        <v>293</v>
      </c>
      <c r="B17" s="112" t="s">
        <v>294</v>
      </c>
      <c r="C17" s="237">
        <v>11</v>
      </c>
      <c r="D17" s="237">
        <v>18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7">
        <v>33</v>
      </c>
    </row>
    <row r="19" spans="1:8" ht="15.75">
      <c r="A19" s="116" t="s">
        <v>299</v>
      </c>
      <c r="B19" s="112" t="s">
        <v>300</v>
      </c>
      <c r="C19" s="237">
        <f>59-40</f>
        <v>19</v>
      </c>
      <c r="D19" s="237">
        <v>34</v>
      </c>
      <c r="E19" s="116" t="s">
        <v>301</v>
      </c>
      <c r="F19" s="158" t="s">
        <v>302</v>
      </c>
      <c r="G19" s="237"/>
      <c r="H19" s="237">
        <v>33</v>
      </c>
    </row>
    <row r="20" spans="1:8" ht="15.75">
      <c r="A20" s="156" t="s">
        <v>303</v>
      </c>
      <c r="B20" s="112" t="s">
        <v>304</v>
      </c>
      <c r="C20" s="237">
        <v>-40</v>
      </c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7263</v>
      </c>
      <c r="D22" s="367">
        <f>SUM(D12:D18)+D19</f>
        <v>7221</v>
      </c>
      <c r="E22" s="116" t="s">
        <v>309</v>
      </c>
      <c r="F22" s="158" t="s">
        <v>310</v>
      </c>
      <c r="G22" s="237">
        <v>9</v>
      </c>
      <c r="H22" s="237">
        <v>10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433</v>
      </c>
      <c r="D25" s="237">
        <v>451</v>
      </c>
      <c r="E25" s="116" t="s">
        <v>318</v>
      </c>
      <c r="F25" s="158" t="s">
        <v>319</v>
      </c>
      <c r="G25" s="237"/>
      <c r="H25" s="237">
        <v>12</v>
      </c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>
        <v>34</v>
      </c>
      <c r="D27" s="237"/>
      <c r="E27" s="157" t="s">
        <v>104</v>
      </c>
      <c r="F27" s="159" t="s">
        <v>326</v>
      </c>
      <c r="G27" s="366">
        <f>SUM(G22:G26)</f>
        <v>9</v>
      </c>
      <c r="H27" s="367">
        <f>SUM(H22:H26)</f>
        <v>22</v>
      </c>
    </row>
    <row r="28" spans="1:8" ht="15.75">
      <c r="A28" s="116" t="s">
        <v>79</v>
      </c>
      <c r="B28" s="158" t="s">
        <v>327</v>
      </c>
      <c r="C28" s="237">
        <v>16</v>
      </c>
      <c r="D28" s="237">
        <v>13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483</v>
      </c>
      <c r="D29" s="367">
        <f>SUM(D25:D28)</f>
        <v>464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7746</v>
      </c>
      <c r="D31" s="373">
        <f>D29+D22</f>
        <v>7685</v>
      </c>
      <c r="E31" s="172" t="s">
        <v>521</v>
      </c>
      <c r="F31" s="187" t="s">
        <v>331</v>
      </c>
      <c r="G31" s="174">
        <f>G16+G18+G27</f>
        <v>7951</v>
      </c>
      <c r="H31" s="175">
        <f>H16+H18+H27</f>
        <v>7296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205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389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7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17</v>
      </c>
      <c r="H35" s="237">
        <v>6</v>
      </c>
    </row>
    <row r="36" spans="1:8" ht="16.5" thickBot="1">
      <c r="A36" s="179" t="s">
        <v>344</v>
      </c>
      <c r="B36" s="177" t="s">
        <v>345</v>
      </c>
      <c r="C36" s="374">
        <f>C31-C34+C35</f>
        <v>7746</v>
      </c>
      <c r="D36" s="375">
        <f>D31-D34+D35</f>
        <v>7685</v>
      </c>
      <c r="E36" s="183" t="s">
        <v>346</v>
      </c>
      <c r="F36" s="177" t="s">
        <v>347</v>
      </c>
      <c r="G36" s="188">
        <f>G35-G34+G31</f>
        <v>7968</v>
      </c>
      <c r="H36" s="189">
        <f>H35-H34+H31</f>
        <v>7302</v>
      </c>
    </row>
    <row r="37" spans="1:8" ht="15.75">
      <c r="A37" s="182" t="s">
        <v>348</v>
      </c>
      <c r="B37" s="152" t="s">
        <v>349</v>
      </c>
      <c r="C37" s="372">
        <f>IF((G36-C36)&gt;0,G36-C36,0)</f>
        <v>222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383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222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383</v>
      </c>
    </row>
    <row r="43" spans="1:8" ht="15.75">
      <c r="A43" s="154" t="s">
        <v>364</v>
      </c>
      <c r="B43" s="108" t="s">
        <v>365</v>
      </c>
      <c r="C43" s="237">
        <v>120</v>
      </c>
      <c r="D43" s="238"/>
      <c r="E43" s="154" t="s">
        <v>364</v>
      </c>
      <c r="F43" s="117" t="s">
        <v>366</v>
      </c>
      <c r="G43" s="323"/>
      <c r="H43" s="376">
        <v>195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102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188</v>
      </c>
    </row>
    <row r="45" spans="1:8" ht="16.5" thickBot="1">
      <c r="A45" s="191" t="s">
        <v>371</v>
      </c>
      <c r="B45" s="192" t="s">
        <v>372</v>
      </c>
      <c r="C45" s="368">
        <f>C36+C38+C42</f>
        <v>7968</v>
      </c>
      <c r="D45" s="369">
        <f>D36+D38+D42</f>
        <v>7685</v>
      </c>
      <c r="E45" s="191" t="s">
        <v>373</v>
      </c>
      <c r="F45" s="193" t="s">
        <v>374</v>
      </c>
      <c r="G45" s="368">
        <f>G42+G36</f>
        <v>7968</v>
      </c>
      <c r="H45" s="369">
        <f>H42+H36</f>
        <v>7685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9" t="s">
        <v>639</v>
      </c>
      <c r="B47" s="439"/>
      <c r="C47" s="439"/>
      <c r="D47" s="439"/>
      <c r="E47" s="439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6">
        <f>pdeReportingDate</f>
        <v>45439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Славена Първанова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2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2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2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2"/>
      <c r="G58" s="37"/>
      <c r="H58" s="35"/>
    </row>
    <row r="59" spans="1:8" ht="15.75">
      <c r="A59" s="430"/>
      <c r="B59" s="435"/>
      <c r="C59" s="435"/>
      <c r="D59" s="435"/>
      <c r="E59" s="435"/>
      <c r="F59" s="312"/>
      <c r="G59" s="37"/>
      <c r="H59" s="35"/>
    </row>
    <row r="60" spans="1:8" ht="15.75">
      <c r="A60" s="430"/>
      <c r="B60" s="435"/>
      <c r="C60" s="435"/>
      <c r="D60" s="435"/>
      <c r="E60" s="435"/>
      <c r="F60" s="312"/>
      <c r="G60" s="37"/>
      <c r="H60" s="35"/>
    </row>
    <row r="61" spans="1:8" ht="15.75">
      <c r="A61" s="430"/>
      <c r="B61" s="435"/>
      <c r="C61" s="435"/>
      <c r="D61" s="435"/>
      <c r="E61" s="435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B60:E60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 САТ КЕЙБЪЛ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103131746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8834+31</f>
        <v>8865</v>
      </c>
      <c r="D11" s="119">
        <v>9750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-4554</v>
      </c>
      <c r="D12" s="119">
        <v>-5202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-3075</v>
      </c>
      <c r="D14" s="119">
        <v>-2956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-866</v>
      </c>
      <c r="D15" s="119">
        <v>-954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>
        <v>-20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-18</v>
      </c>
      <c r="D20" s="119">
        <v>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350</v>
      </c>
      <c r="D21" s="396">
        <f>SUM(D11:D20)</f>
        <v>626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-212</v>
      </c>
      <c r="D23" s="119">
        <v>-216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-16</v>
      </c>
      <c r="D25" s="119">
        <v>-21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200</v>
      </c>
      <c r="D26" s="119">
        <v>100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-28</v>
      </c>
      <c r="D33" s="396">
        <f>SUM(D23:D32)</f>
        <v>-137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5083</v>
      </c>
      <c r="D37" s="119">
        <v>3652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-5097</v>
      </c>
      <c r="D38" s="119">
        <v>-4001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-74</v>
      </c>
      <c r="D39" s="119">
        <v>-175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-164</v>
      </c>
      <c r="D40" s="119">
        <v>-133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-252</v>
      </c>
      <c r="D43" s="398">
        <f>SUM(D35:D42)</f>
        <v>-657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70</v>
      </c>
      <c r="D44" s="228">
        <f>D43+D33+D21</f>
        <v>-168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1966</v>
      </c>
      <c r="D45" s="230">
        <v>1755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2036</v>
      </c>
      <c r="D46" s="232">
        <f>D45+D44</f>
        <v>1587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2036</v>
      </c>
      <c r="D47" s="219">
        <v>1587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45439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Славена Първанова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2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2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2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2"/>
      <c r="G62" s="37"/>
      <c r="H62" s="35"/>
    </row>
    <row r="63" spans="1:8" ht="15.75">
      <c r="A63" s="430"/>
      <c r="B63" s="435"/>
      <c r="C63" s="435"/>
      <c r="D63" s="435"/>
      <c r="E63" s="435"/>
      <c r="F63" s="312"/>
      <c r="G63" s="37"/>
      <c r="H63" s="35"/>
    </row>
    <row r="64" spans="1:8" ht="15.75">
      <c r="A64" s="430"/>
      <c r="B64" s="435"/>
      <c r="C64" s="435"/>
      <c r="D64" s="435"/>
      <c r="E64" s="435"/>
      <c r="F64" s="312"/>
      <c r="G64" s="37"/>
      <c r="H64" s="35"/>
    </row>
    <row r="65" spans="1:8" ht="15.75">
      <c r="A65" s="430"/>
      <c r="B65" s="435"/>
      <c r="C65" s="435"/>
      <c r="D65" s="435"/>
      <c r="E65" s="435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4" sqref="J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 САТ КЕЙБЪЛ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103131746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1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1" t="s">
        <v>460</v>
      </c>
      <c r="L8" s="441" t="s">
        <v>461</v>
      </c>
      <c r="M8" s="269"/>
      <c r="N8" s="270"/>
    </row>
    <row r="9" spans="1:14" s="271" customFormat="1" ht="31.5">
      <c r="A9" s="447"/>
      <c r="B9" s="450"/>
      <c r="C9" s="442"/>
      <c r="D9" s="444" t="s">
        <v>523</v>
      </c>
      <c r="E9" s="444" t="s">
        <v>456</v>
      </c>
      <c r="F9" s="273" t="s">
        <v>457</v>
      </c>
      <c r="G9" s="273"/>
      <c r="H9" s="273"/>
      <c r="I9" s="445" t="s">
        <v>458</v>
      </c>
      <c r="J9" s="445" t="s">
        <v>459</v>
      </c>
      <c r="K9" s="442"/>
      <c r="L9" s="442"/>
      <c r="M9" s="274" t="s">
        <v>522</v>
      </c>
      <c r="N9" s="270"/>
    </row>
    <row r="10" spans="1:14" s="271" customFormat="1" ht="31.5">
      <c r="A10" s="448"/>
      <c r="B10" s="451"/>
      <c r="C10" s="443"/>
      <c r="D10" s="444"/>
      <c r="E10" s="444"/>
      <c r="F10" s="272" t="s">
        <v>462</v>
      </c>
      <c r="G10" s="272" t="s">
        <v>463</v>
      </c>
      <c r="H10" s="272" t="s">
        <v>464</v>
      </c>
      <c r="I10" s="443"/>
      <c r="J10" s="443"/>
      <c r="K10" s="443"/>
      <c r="L10" s="443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21871</v>
      </c>
      <c r="D13" s="322">
        <f>'1-Баланс'!H20</f>
        <v>25</v>
      </c>
      <c r="E13" s="322">
        <f>'1-Баланс'!H21</f>
        <v>4899</v>
      </c>
      <c r="F13" s="322">
        <f>'1-Баланс'!H23</f>
        <v>0</v>
      </c>
      <c r="G13" s="322">
        <f>'1-Баланс'!H24</f>
        <v>0</v>
      </c>
      <c r="H13" s="323">
        <f>'1-Баланс'!H25</f>
        <v>745</v>
      </c>
      <c r="I13" s="322">
        <f>'1-Баланс'!H29+'1-Баланс'!H32</f>
        <v>167</v>
      </c>
      <c r="J13" s="322">
        <f>'1-Баланс'!H30+'1-Баланс'!H33</f>
        <v>-11831</v>
      </c>
      <c r="K13" s="323"/>
      <c r="L13" s="322">
        <f>SUM(C13:K13)</f>
        <v>15876</v>
      </c>
      <c r="M13" s="324">
        <f>'1-Баланс'!H40</f>
        <v>12098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21871</v>
      </c>
      <c r="D17" s="390">
        <f aca="true" t="shared" si="2" ref="D17:M17">D13+D14</f>
        <v>25</v>
      </c>
      <c r="E17" s="390">
        <f t="shared" si="2"/>
        <v>4899</v>
      </c>
      <c r="F17" s="390">
        <f t="shared" si="2"/>
        <v>0</v>
      </c>
      <c r="G17" s="390">
        <f t="shared" si="2"/>
        <v>0</v>
      </c>
      <c r="H17" s="390">
        <f t="shared" si="2"/>
        <v>745</v>
      </c>
      <c r="I17" s="390">
        <f t="shared" si="2"/>
        <v>167</v>
      </c>
      <c r="J17" s="390">
        <f t="shared" si="2"/>
        <v>-11831</v>
      </c>
      <c r="K17" s="390">
        <f t="shared" si="2"/>
        <v>0</v>
      </c>
      <c r="L17" s="322">
        <f t="shared" si="1"/>
        <v>15876</v>
      </c>
      <c r="M17" s="391">
        <f t="shared" si="2"/>
        <v>12098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102</v>
      </c>
      <c r="J18" s="322">
        <f>+'1-Баланс'!G33</f>
        <v>0</v>
      </c>
      <c r="K18" s="323"/>
      <c r="L18" s="322">
        <f t="shared" si="1"/>
        <v>102</v>
      </c>
      <c r="M18" s="376">
        <f>'2-Отчет за доходите'!C43</f>
        <v>120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>
        <v>-167</v>
      </c>
      <c r="J22" s="237">
        <v>167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21871</v>
      </c>
      <c r="D31" s="390">
        <f aca="true" t="shared" si="6" ref="D31:M31">D19+D22+D23+D26+D30+D29+D17+D18</f>
        <v>25</v>
      </c>
      <c r="E31" s="390">
        <f t="shared" si="6"/>
        <v>4899</v>
      </c>
      <c r="F31" s="390">
        <f t="shared" si="6"/>
        <v>0</v>
      </c>
      <c r="G31" s="390">
        <f t="shared" si="6"/>
        <v>0</v>
      </c>
      <c r="H31" s="390">
        <f t="shared" si="6"/>
        <v>745</v>
      </c>
      <c r="I31" s="390">
        <f t="shared" si="6"/>
        <v>102</v>
      </c>
      <c r="J31" s="390">
        <f t="shared" si="6"/>
        <v>-11664</v>
      </c>
      <c r="K31" s="390">
        <f t="shared" si="6"/>
        <v>0</v>
      </c>
      <c r="L31" s="322">
        <f t="shared" si="1"/>
        <v>15978</v>
      </c>
      <c r="M31" s="391">
        <f t="shared" si="6"/>
        <v>12218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21871</v>
      </c>
      <c r="D34" s="325">
        <f t="shared" si="7"/>
        <v>25</v>
      </c>
      <c r="E34" s="325">
        <f t="shared" si="7"/>
        <v>4899</v>
      </c>
      <c r="F34" s="325">
        <f t="shared" si="7"/>
        <v>0</v>
      </c>
      <c r="G34" s="325">
        <f t="shared" si="7"/>
        <v>0</v>
      </c>
      <c r="H34" s="325">
        <f t="shared" si="7"/>
        <v>745</v>
      </c>
      <c r="I34" s="325">
        <f t="shared" si="7"/>
        <v>102</v>
      </c>
      <c r="J34" s="325">
        <f t="shared" si="7"/>
        <v>-11664</v>
      </c>
      <c r="K34" s="325">
        <f t="shared" si="7"/>
        <v>0</v>
      </c>
      <c r="L34" s="388">
        <f t="shared" si="1"/>
        <v>15978</v>
      </c>
      <c r="M34" s="326">
        <f>M31+M32+M33</f>
        <v>12218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6">
        <f>pdeReportingDate</f>
        <v>45439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Славена Първанова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2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2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2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2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2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2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01.01.2024 г. до 31.03.2024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8" t="s">
        <v>602</v>
      </c>
      <c r="D5" s="409" t="s">
        <v>604</v>
      </c>
      <c r="E5" s="408" t="s">
        <v>603</v>
      </c>
      <c r="F5" s="408" t="s">
        <v>601</v>
      </c>
      <c r="G5" s="407" t="s">
        <v>599</v>
      </c>
    </row>
    <row r="6" spans="1:7" ht="18.75" customHeight="1">
      <c r="A6" s="412" t="s">
        <v>645</v>
      </c>
      <c r="B6" s="404" t="s">
        <v>609</v>
      </c>
      <c r="C6" s="410">
        <f>'1-Баланс'!C95</f>
        <v>80856</v>
      </c>
      <c r="D6" s="411">
        <f aca="true" t="shared" si="0" ref="D6:D15">C6-E6</f>
        <v>0</v>
      </c>
      <c r="E6" s="410">
        <f>'1-Баланс'!G95</f>
        <v>80856</v>
      </c>
      <c r="F6" s="405" t="s">
        <v>610</v>
      </c>
      <c r="G6" s="412" t="s">
        <v>645</v>
      </c>
    </row>
    <row r="7" spans="1:7" ht="18.75" customHeight="1">
      <c r="A7" s="412" t="s">
        <v>645</v>
      </c>
      <c r="B7" s="404" t="s">
        <v>608</v>
      </c>
      <c r="C7" s="410">
        <f>'1-Баланс'!G37</f>
        <v>15978</v>
      </c>
      <c r="D7" s="411">
        <f t="shared" si="0"/>
        <v>-5893</v>
      </c>
      <c r="E7" s="410">
        <f>'1-Баланс'!G18</f>
        <v>21871</v>
      </c>
      <c r="F7" s="405" t="s">
        <v>455</v>
      </c>
      <c r="G7" s="412" t="s">
        <v>645</v>
      </c>
    </row>
    <row r="8" spans="1:7" ht="18.75" customHeight="1">
      <c r="A8" s="412" t="s">
        <v>645</v>
      </c>
      <c r="B8" s="404" t="s">
        <v>606</v>
      </c>
      <c r="C8" s="410">
        <f>ABS('1-Баланс'!G32)-ABS('1-Баланс'!G33)</f>
        <v>102</v>
      </c>
      <c r="D8" s="411">
        <f t="shared" si="0"/>
        <v>0</v>
      </c>
      <c r="E8" s="410">
        <f>ABS('2-Отчет за доходите'!C44)-ABS('2-Отчет за доходите'!G44)</f>
        <v>102</v>
      </c>
      <c r="F8" s="405" t="s">
        <v>607</v>
      </c>
      <c r="G8" s="413" t="s">
        <v>647</v>
      </c>
    </row>
    <row r="9" spans="1:7" ht="18.75" customHeight="1">
      <c r="A9" s="412" t="s">
        <v>645</v>
      </c>
      <c r="B9" s="404" t="s">
        <v>612</v>
      </c>
      <c r="C9" s="410">
        <f>'1-Баланс'!D92</f>
        <v>1966</v>
      </c>
      <c r="D9" s="411">
        <f t="shared" si="0"/>
        <v>0</v>
      </c>
      <c r="E9" s="410">
        <f>'3-Отчет за паричния поток'!C45</f>
        <v>1966</v>
      </c>
      <c r="F9" s="405" t="s">
        <v>611</v>
      </c>
      <c r="G9" s="413" t="s">
        <v>646</v>
      </c>
    </row>
    <row r="10" spans="1:7" ht="18.75" customHeight="1">
      <c r="A10" s="412" t="s">
        <v>645</v>
      </c>
      <c r="B10" s="404" t="s">
        <v>613</v>
      </c>
      <c r="C10" s="410">
        <f>'1-Баланс'!C92</f>
        <v>2036</v>
      </c>
      <c r="D10" s="411">
        <f t="shared" si="0"/>
        <v>0</v>
      </c>
      <c r="E10" s="410">
        <f>'3-Отчет за паричния поток'!C46</f>
        <v>2036</v>
      </c>
      <c r="F10" s="405" t="s">
        <v>614</v>
      </c>
      <c r="G10" s="413" t="s">
        <v>646</v>
      </c>
    </row>
    <row r="11" spans="1:7" ht="18.75" customHeight="1">
      <c r="A11" s="412" t="s">
        <v>645</v>
      </c>
      <c r="B11" s="404" t="s">
        <v>608</v>
      </c>
      <c r="C11" s="410">
        <f>'1-Баланс'!G37</f>
        <v>15978</v>
      </c>
      <c r="D11" s="411">
        <f t="shared" si="0"/>
        <v>0</v>
      </c>
      <c r="E11" s="410">
        <f>'4-Отчет за собствения капитал'!L34</f>
        <v>15978</v>
      </c>
      <c r="F11" s="405" t="s">
        <v>615</v>
      </c>
      <c r="G11" s="413" t="s">
        <v>648</v>
      </c>
    </row>
    <row r="12" spans="1:7" ht="18.75" customHeight="1">
      <c r="A12" s="412" t="s">
        <v>645</v>
      </c>
      <c r="B12" s="404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5" t="s">
        <v>620</v>
      </c>
      <c r="G12" s="413" t="s">
        <v>649</v>
      </c>
    </row>
    <row r="13" spans="1:7" ht="18.75" customHeight="1">
      <c r="A13" s="412" t="s">
        <v>645</v>
      </c>
      <c r="B13" s="404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5" t="s">
        <v>621</v>
      </c>
      <c r="G13" s="413" t="s">
        <v>649</v>
      </c>
    </row>
    <row r="14" spans="1:7" ht="18.75" customHeight="1">
      <c r="A14" s="412" t="s">
        <v>645</v>
      </c>
      <c r="B14" s="404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5" t="s">
        <v>622</v>
      </c>
      <c r="G14" s="413" t="s">
        <v>649</v>
      </c>
    </row>
    <row r="15" spans="1:7" ht="18.75" customHeight="1">
      <c r="A15" s="412" t="s">
        <v>645</v>
      </c>
      <c r="B15" s="404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5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0.012843112566104256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0.006383777694329703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0.0019369540448157996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0.0012615019293558919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1.0286599535243997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0.736705252893967</v>
      </c>
    </row>
    <row r="11" spans="1:4" ht="63">
      <c r="A11" s="330">
        <v>7</v>
      </c>
      <c r="B11" s="328" t="s">
        <v>564</v>
      </c>
      <c r="C11" s="329" t="s">
        <v>627</v>
      </c>
      <c r="D11" s="378">
        <f>('1-Баланс'!C76+'1-Баланс'!C85+'1-Баланс'!C92)/'1-Баланс'!G79</f>
        <v>0.7083531264844863</v>
      </c>
    </row>
    <row r="12" spans="1:4" ht="47.25">
      <c r="A12" s="330">
        <v>8</v>
      </c>
      <c r="B12" s="328" t="s">
        <v>565</v>
      </c>
      <c r="C12" s="329" t="s">
        <v>628</v>
      </c>
      <c r="D12" s="378">
        <f>('1-Баланс'!C85+'1-Баланс'!C92)/'1-Баланс'!G79</f>
        <v>0.5298397379803486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0.050903817786333974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0.2119505751114195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0.0982240031661225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595</v>
      </c>
      <c r="C18" s="329" t="s">
        <v>570</v>
      </c>
      <c r="D18" s="378">
        <f>'1-Баланс'!G56/('1-Баланс'!G37+'1-Баланс'!G56)</f>
        <v>0.4421284173038651</v>
      </c>
    </row>
    <row r="19" spans="1:4" ht="31.5">
      <c r="A19" s="330">
        <v>13</v>
      </c>
      <c r="B19" s="328" t="s">
        <v>596</v>
      </c>
      <c r="C19" s="329" t="s">
        <v>572</v>
      </c>
      <c r="D19" s="378">
        <f>D4/D5</f>
        <v>3.295781699837276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0.6512812901949143</v>
      </c>
    </row>
    <row r="21" spans="1:5" ht="15.75">
      <c r="A21" s="330">
        <v>15</v>
      </c>
      <c r="B21" s="328" t="s">
        <v>575</v>
      </c>
      <c r="C21" s="329" t="s">
        <v>576</v>
      </c>
      <c r="D21" s="414">
        <f>'2-Отчет за доходите'!C37+'2-Отчет за доходите'!C25</f>
        <v>655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0.04099386656652898</v>
      </c>
    </row>
    <row r="23" spans="1:4" ht="31.5">
      <c r="A23" s="330">
        <v>17</v>
      </c>
      <c r="B23" s="328" t="s">
        <v>641</v>
      </c>
      <c r="C23" s="329" t="s">
        <v>642</v>
      </c>
      <c r="D23" s="384">
        <f>(D21+'2-Отчет за доходите'!C14)/'2-Отчет за доходите'!G31</f>
        <v>0.11495409382467614</v>
      </c>
    </row>
    <row r="24" spans="1:4" ht="31.5">
      <c r="A24" s="330">
        <v>18</v>
      </c>
      <c r="B24" s="328" t="s">
        <v>643</v>
      </c>
      <c r="C24" s="329" t="s">
        <v>644</v>
      </c>
      <c r="D24" s="384">
        <f>('1-Баланс'!G56+'1-Баланс'!G79)/(D21+'2-Отчет за доходите'!C14)</f>
        <v>57.61487964989059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 САТ Кейбъл ЕАД</v>
      </c>
      <c r="B3" s="81" t="str">
        <f aca="true" t="shared" si="1" ref="B3:B34">pdeBulstat</f>
        <v>103131746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М САТ Кейбъл ЕАД</v>
      </c>
      <c r="B4" s="81" t="str">
        <f t="shared" si="1"/>
        <v>103131746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2410</v>
      </c>
    </row>
    <row r="5" spans="1:8" ht="15.75">
      <c r="A5" s="81" t="str">
        <f t="shared" si="0"/>
        <v>М САТ Кейбъл ЕАД</v>
      </c>
      <c r="B5" s="81" t="str">
        <f t="shared" si="1"/>
        <v>103131746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964</v>
      </c>
    </row>
    <row r="6" spans="1:8" ht="15.75">
      <c r="A6" s="81" t="str">
        <f t="shared" si="0"/>
        <v>М САТ Кейбъл ЕАД</v>
      </c>
      <c r="B6" s="81" t="str">
        <f t="shared" si="1"/>
        <v>103131746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8277</v>
      </c>
    </row>
    <row r="7" spans="1:8" ht="15.75">
      <c r="A7" s="81" t="str">
        <f t="shared" si="0"/>
        <v>М САТ Кейбъл ЕАД</v>
      </c>
      <c r="B7" s="81" t="str">
        <f t="shared" si="1"/>
        <v>103131746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М САТ Кейбъл ЕАД</v>
      </c>
      <c r="B8" s="81" t="str">
        <f t="shared" si="1"/>
        <v>103131746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60</v>
      </c>
    </row>
    <row r="9" spans="1:8" ht="15.75">
      <c r="A9" s="81" t="str">
        <f t="shared" si="0"/>
        <v>М САТ Кейбъл ЕАД</v>
      </c>
      <c r="B9" s="81" t="str">
        <f t="shared" si="1"/>
        <v>103131746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3792</v>
      </c>
    </row>
    <row r="10" spans="1:8" ht="15.75">
      <c r="A10" s="81" t="str">
        <f t="shared" si="0"/>
        <v>М САТ Кейбъл ЕАД</v>
      </c>
      <c r="B10" s="81" t="str">
        <f t="shared" si="1"/>
        <v>103131746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445</v>
      </c>
    </row>
    <row r="11" spans="1:8" ht="15.75">
      <c r="A11" s="81" t="str">
        <f t="shared" si="0"/>
        <v>М САТ Кейбъл ЕАД</v>
      </c>
      <c r="B11" s="81" t="str">
        <f t="shared" si="1"/>
        <v>103131746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16042</v>
      </c>
    </row>
    <row r="12" spans="1:8" ht="15.75">
      <c r="A12" s="81" t="str">
        <f t="shared" si="0"/>
        <v>М САТ Кейбъл ЕАД</v>
      </c>
      <c r="B12" s="81" t="str">
        <f t="shared" si="1"/>
        <v>103131746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2464</v>
      </c>
    </row>
    <row r="13" spans="1:8" ht="15.75">
      <c r="A13" s="81" t="str">
        <f t="shared" si="0"/>
        <v>М САТ Кейбъл ЕАД</v>
      </c>
      <c r="B13" s="81" t="str">
        <f t="shared" si="1"/>
        <v>103131746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 САТ Кейбъл ЕАД</v>
      </c>
      <c r="B14" s="81" t="str">
        <f t="shared" si="1"/>
        <v>103131746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10840</v>
      </c>
    </row>
    <row r="15" spans="1:8" ht="15.75">
      <c r="A15" s="81" t="str">
        <f t="shared" si="0"/>
        <v>М САТ Кейбъл ЕАД</v>
      </c>
      <c r="B15" s="81" t="str">
        <f t="shared" si="1"/>
        <v>103131746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7</v>
      </c>
    </row>
    <row r="16" spans="1:8" ht="15.75">
      <c r="A16" s="81" t="str">
        <f t="shared" si="0"/>
        <v>М САТ Кейбъл ЕАД</v>
      </c>
      <c r="B16" s="81" t="str">
        <f t="shared" si="1"/>
        <v>103131746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 САТ Кейбъл ЕАД</v>
      </c>
      <c r="B17" s="81" t="str">
        <f t="shared" si="1"/>
        <v>103131746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7897</v>
      </c>
    </row>
    <row r="18" spans="1:8" ht="15.75">
      <c r="A18" s="81" t="str">
        <f t="shared" si="0"/>
        <v>М САТ Кейбъл ЕАД</v>
      </c>
      <c r="B18" s="81" t="str">
        <f t="shared" si="1"/>
        <v>103131746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18744</v>
      </c>
    </row>
    <row r="19" spans="1:8" ht="15.75">
      <c r="A19" s="81" t="str">
        <f t="shared" si="0"/>
        <v>М САТ Кейбъл ЕАД</v>
      </c>
      <c r="B19" s="81" t="str">
        <f t="shared" si="1"/>
        <v>103131746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12696</v>
      </c>
    </row>
    <row r="20" spans="1:8" ht="15.75">
      <c r="A20" s="81" t="str">
        <f t="shared" si="0"/>
        <v>М САТ Кейбъл ЕАД</v>
      </c>
      <c r="B20" s="81" t="str">
        <f t="shared" si="1"/>
        <v>103131746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 САТ Кейбъл ЕАД</v>
      </c>
      <c r="B21" s="81" t="str">
        <f t="shared" si="1"/>
        <v>103131746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12696</v>
      </c>
    </row>
    <row r="22" spans="1:8" ht="15.75">
      <c r="A22" s="81" t="str">
        <f t="shared" si="0"/>
        <v>М САТ Кейбъл ЕАД</v>
      </c>
      <c r="B22" s="81" t="str">
        <f t="shared" si="1"/>
        <v>103131746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М САТ Кейбъл ЕАД</v>
      </c>
      <c r="B23" s="81" t="str">
        <f t="shared" si="1"/>
        <v>103131746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 САТ Кейбъл ЕАД</v>
      </c>
      <c r="B24" s="81" t="str">
        <f t="shared" si="1"/>
        <v>103131746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 САТ Кейбъл ЕАД</v>
      </c>
      <c r="B25" s="81" t="str">
        <f t="shared" si="1"/>
        <v>103131746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 САТ Кейбъл ЕАД</v>
      </c>
      <c r="B26" s="81" t="str">
        <f t="shared" si="1"/>
        <v>103131746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М САТ Кейбъл ЕАД</v>
      </c>
      <c r="B27" s="81" t="str">
        <f t="shared" si="1"/>
        <v>103131746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 САТ Кейбъл ЕАД</v>
      </c>
      <c r="B28" s="81" t="str">
        <f t="shared" si="1"/>
        <v>103131746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 САТ Кейбъл ЕАД</v>
      </c>
      <c r="B29" s="81" t="str">
        <f t="shared" si="1"/>
        <v>103131746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 САТ Кейбъл ЕАД</v>
      </c>
      <c r="B30" s="81" t="str">
        <f t="shared" si="1"/>
        <v>103131746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 САТ Кейбъл ЕАД</v>
      </c>
      <c r="B31" s="81" t="str">
        <f t="shared" si="1"/>
        <v>103131746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 САТ Кейбъл ЕАД</v>
      </c>
      <c r="B32" s="81" t="str">
        <f t="shared" si="1"/>
        <v>103131746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 САТ Кейбъл ЕАД</v>
      </c>
      <c r="B33" s="81" t="str">
        <f t="shared" si="1"/>
        <v>103131746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М САТ Кейбъл ЕАД</v>
      </c>
      <c r="B34" s="81" t="str">
        <f t="shared" si="1"/>
        <v>103131746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 САТ Кейбъл ЕАД</v>
      </c>
      <c r="B35" s="81" t="str">
        <f aca="true" t="shared" si="4" ref="B35:B66">pdeBulstat</f>
        <v>103131746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 САТ Кейбъл ЕАД</v>
      </c>
      <c r="B36" s="81" t="str">
        <f t="shared" si="4"/>
        <v>103131746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 САТ Кейбъл ЕАД</v>
      </c>
      <c r="B37" s="81" t="str">
        <f t="shared" si="4"/>
        <v>103131746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 САТ Кейбъл ЕАД</v>
      </c>
      <c r="B38" s="81" t="str">
        <f t="shared" si="4"/>
        <v>103131746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 САТ Кейбъл ЕАД</v>
      </c>
      <c r="B39" s="81" t="str">
        <f t="shared" si="4"/>
        <v>103131746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58</v>
      </c>
    </row>
    <row r="40" spans="1:8" ht="15.75">
      <c r="A40" s="81" t="str">
        <f t="shared" si="3"/>
        <v>М САТ Кейбъл ЕАД</v>
      </c>
      <c r="B40" s="81" t="str">
        <f t="shared" si="4"/>
        <v>103131746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1386</v>
      </c>
    </row>
    <row r="41" spans="1:8" ht="15.75">
      <c r="A41" s="81" t="str">
        <f t="shared" si="3"/>
        <v>М САТ Кейбъл ЕАД</v>
      </c>
      <c r="B41" s="81" t="str">
        <f t="shared" si="4"/>
        <v>103131746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51390</v>
      </c>
    </row>
    <row r="42" spans="1:8" ht="15.75">
      <c r="A42" s="81" t="str">
        <f t="shared" si="3"/>
        <v>М САТ Кейбъл ЕАД</v>
      </c>
      <c r="B42" s="81" t="str">
        <f t="shared" si="4"/>
        <v>103131746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182</v>
      </c>
    </row>
    <row r="43" spans="1:8" ht="15.75">
      <c r="A43" s="81" t="str">
        <f t="shared" si="3"/>
        <v>М САТ Кейбъл ЕАД</v>
      </c>
      <c r="B43" s="81" t="str">
        <f t="shared" si="4"/>
        <v>103131746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22</v>
      </c>
    </row>
    <row r="44" spans="1:8" ht="15.75">
      <c r="A44" s="81" t="str">
        <f t="shared" si="3"/>
        <v>М САТ Кейбъл ЕАД</v>
      </c>
      <c r="B44" s="81" t="str">
        <f t="shared" si="4"/>
        <v>103131746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</v>
      </c>
    </row>
    <row r="45" spans="1:8" ht="15.75">
      <c r="A45" s="81" t="str">
        <f t="shared" si="3"/>
        <v>М САТ Кейбъл ЕАД</v>
      </c>
      <c r="B45" s="81" t="str">
        <f t="shared" si="4"/>
        <v>103131746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М САТ Кейбъл ЕАД</v>
      </c>
      <c r="B46" s="81" t="str">
        <f t="shared" si="4"/>
        <v>103131746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 САТ Кейбъл ЕАД</v>
      </c>
      <c r="B47" s="81" t="str">
        <f t="shared" si="4"/>
        <v>103131746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 САТ Кейбъл ЕАД</v>
      </c>
      <c r="B48" s="81" t="str">
        <f t="shared" si="4"/>
        <v>103131746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221</v>
      </c>
    </row>
    <row r="49" spans="1:8" ht="15.75">
      <c r="A49" s="81" t="str">
        <f t="shared" si="3"/>
        <v>М САТ Кейбъл ЕАД</v>
      </c>
      <c r="B49" s="81" t="str">
        <f t="shared" si="4"/>
        <v>103131746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80</v>
      </c>
    </row>
    <row r="50" spans="1:8" ht="15.75">
      <c r="A50" s="81" t="str">
        <f t="shared" si="3"/>
        <v>М САТ Кейбъл ЕАД</v>
      </c>
      <c r="B50" s="81" t="str">
        <f t="shared" si="4"/>
        <v>103131746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6373</v>
      </c>
    </row>
    <row r="51" spans="1:8" ht="15.75">
      <c r="A51" s="81" t="str">
        <f t="shared" si="3"/>
        <v>М САТ Кейбъл ЕАД</v>
      </c>
      <c r="B51" s="81" t="str">
        <f t="shared" si="4"/>
        <v>103131746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195</v>
      </c>
    </row>
    <row r="52" spans="1:8" ht="15.75">
      <c r="A52" s="81" t="str">
        <f t="shared" si="3"/>
        <v>М САТ Кейбъл ЕАД</v>
      </c>
      <c r="B52" s="81" t="str">
        <f t="shared" si="4"/>
        <v>103131746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402</v>
      </c>
    </row>
    <row r="53" spans="1:8" ht="15.75">
      <c r="A53" s="81" t="str">
        <f t="shared" si="3"/>
        <v>М САТ Кейбъл ЕАД</v>
      </c>
      <c r="B53" s="81" t="str">
        <f t="shared" si="4"/>
        <v>103131746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</v>
      </c>
    </row>
    <row r="54" spans="1:8" ht="15.75">
      <c r="A54" s="81" t="str">
        <f t="shared" si="3"/>
        <v>М САТ Кейбъл ЕАД</v>
      </c>
      <c r="B54" s="81" t="str">
        <f t="shared" si="4"/>
        <v>103131746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М САТ Кейбъл ЕАД</v>
      </c>
      <c r="B55" s="81" t="str">
        <f t="shared" si="4"/>
        <v>103131746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4</v>
      </c>
    </row>
    <row r="56" spans="1:8" ht="15.75">
      <c r="A56" s="81" t="str">
        <f t="shared" si="3"/>
        <v>М САТ Кейбъл ЕАД</v>
      </c>
      <c r="B56" s="81" t="str">
        <f t="shared" si="4"/>
        <v>103131746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81</v>
      </c>
    </row>
    <row r="57" spans="1:8" ht="15.75">
      <c r="A57" s="81" t="str">
        <f t="shared" si="3"/>
        <v>М САТ Кейбъл ЕАД</v>
      </c>
      <c r="B57" s="81" t="str">
        <f t="shared" si="4"/>
        <v>103131746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7140</v>
      </c>
    </row>
    <row r="58" spans="1:8" ht="15.75">
      <c r="A58" s="81" t="str">
        <f t="shared" si="3"/>
        <v>М САТ Кейбъл ЕАД</v>
      </c>
      <c r="B58" s="81" t="str">
        <f t="shared" si="4"/>
        <v>103131746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 САТ Кейбъл ЕАД</v>
      </c>
      <c r="B59" s="81" t="str">
        <f t="shared" si="4"/>
        <v>103131746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 САТ Кейбъл ЕАД</v>
      </c>
      <c r="B60" s="81" t="str">
        <f t="shared" si="4"/>
        <v>103131746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 САТ Кейбъл ЕАД</v>
      </c>
      <c r="B61" s="81" t="str">
        <f t="shared" si="4"/>
        <v>103131746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 САТ Кейбъл ЕАД</v>
      </c>
      <c r="B62" s="81" t="str">
        <f t="shared" si="4"/>
        <v>103131746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19156</v>
      </c>
    </row>
    <row r="63" spans="1:8" ht="15.75">
      <c r="A63" s="81" t="str">
        <f t="shared" si="3"/>
        <v>М САТ Кейбъл ЕАД</v>
      </c>
      <c r="B63" s="81" t="str">
        <f t="shared" si="4"/>
        <v>103131746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 САТ Кейбъл ЕАД</v>
      </c>
      <c r="B64" s="81" t="str">
        <f t="shared" si="4"/>
        <v>103131746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19156</v>
      </c>
    </row>
    <row r="65" spans="1:8" ht="15.75">
      <c r="A65" s="81" t="str">
        <f t="shared" si="3"/>
        <v>М САТ Кейбъл ЕАД</v>
      </c>
      <c r="B65" s="81" t="str">
        <f t="shared" si="4"/>
        <v>103131746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152</v>
      </c>
    </row>
    <row r="66" spans="1:8" ht="15.75">
      <c r="A66" s="81" t="str">
        <f t="shared" si="3"/>
        <v>М САТ Кейбъл ЕАД</v>
      </c>
      <c r="B66" s="81" t="str">
        <f t="shared" si="4"/>
        <v>103131746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1884</v>
      </c>
    </row>
    <row r="67" spans="1:8" ht="15.75">
      <c r="A67" s="81" t="str">
        <f aca="true" t="shared" si="6" ref="A67:A98">pdeName</f>
        <v>М САТ Кейбъл ЕАД</v>
      </c>
      <c r="B67" s="81" t="str">
        <f aca="true" t="shared" si="7" ref="B67:B98">pdeBulstat</f>
        <v>103131746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 САТ Кейбъл ЕАД</v>
      </c>
      <c r="B68" s="81" t="str">
        <f t="shared" si="7"/>
        <v>103131746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 САТ Кейбъл ЕАД</v>
      </c>
      <c r="B69" s="81" t="str">
        <f t="shared" si="7"/>
        <v>103131746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2036</v>
      </c>
    </row>
    <row r="70" spans="1:8" ht="15.75">
      <c r="A70" s="81" t="str">
        <f t="shared" si="6"/>
        <v>М САТ Кейбъл ЕАД</v>
      </c>
      <c r="B70" s="81" t="str">
        <f t="shared" si="7"/>
        <v>103131746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913</v>
      </c>
    </row>
    <row r="71" spans="1:8" ht="15.75">
      <c r="A71" s="81" t="str">
        <f t="shared" si="6"/>
        <v>М САТ Кейбъл ЕАД</v>
      </c>
      <c r="B71" s="81" t="str">
        <f t="shared" si="7"/>
        <v>103131746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29466</v>
      </c>
    </row>
    <row r="72" spans="1:8" ht="15.75">
      <c r="A72" s="81" t="str">
        <f t="shared" si="6"/>
        <v>М САТ Кейбъл ЕАД</v>
      </c>
      <c r="B72" s="81" t="str">
        <f t="shared" si="7"/>
        <v>103131746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80856</v>
      </c>
    </row>
    <row r="73" spans="1:8" ht="15.75">
      <c r="A73" s="81" t="str">
        <f t="shared" si="6"/>
        <v>М САТ Кейбъл ЕАД</v>
      </c>
      <c r="B73" s="81" t="str">
        <f t="shared" si="7"/>
        <v>103131746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21871</v>
      </c>
    </row>
    <row r="74" spans="1:8" ht="15.75">
      <c r="A74" s="81" t="str">
        <f t="shared" si="6"/>
        <v>М САТ Кейбъл ЕАД</v>
      </c>
      <c r="B74" s="81" t="str">
        <f t="shared" si="7"/>
        <v>103131746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М САТ Кейбъл ЕАД</v>
      </c>
      <c r="B75" s="81" t="str">
        <f t="shared" si="7"/>
        <v>103131746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 САТ Кейбъл ЕАД</v>
      </c>
      <c r="B76" s="81" t="str">
        <f t="shared" si="7"/>
        <v>103131746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 САТ Кейбъл ЕАД</v>
      </c>
      <c r="B77" s="81" t="str">
        <f t="shared" si="7"/>
        <v>103131746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 САТ Кейбъл ЕАД</v>
      </c>
      <c r="B78" s="81" t="str">
        <f t="shared" si="7"/>
        <v>103131746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 САТ Кейбъл ЕАД</v>
      </c>
      <c r="B79" s="81" t="str">
        <f t="shared" si="7"/>
        <v>103131746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21871</v>
      </c>
    </row>
    <row r="80" spans="1:8" ht="15.75">
      <c r="A80" s="81" t="str">
        <f t="shared" si="6"/>
        <v>М САТ Кейбъл ЕАД</v>
      </c>
      <c r="B80" s="81" t="str">
        <f t="shared" si="7"/>
        <v>103131746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</v>
      </c>
    </row>
    <row r="81" spans="1:8" ht="15.75">
      <c r="A81" s="81" t="str">
        <f t="shared" si="6"/>
        <v>М САТ Кейбъл ЕАД</v>
      </c>
      <c r="B81" s="81" t="str">
        <f t="shared" si="7"/>
        <v>103131746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4899</v>
      </c>
    </row>
    <row r="82" spans="1:8" ht="15.75">
      <c r="A82" s="81" t="str">
        <f t="shared" si="6"/>
        <v>М САТ Кейбъл ЕАД</v>
      </c>
      <c r="B82" s="81" t="str">
        <f t="shared" si="7"/>
        <v>103131746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745</v>
      </c>
    </row>
    <row r="83" spans="1:8" ht="15.75">
      <c r="A83" s="81" t="str">
        <f t="shared" si="6"/>
        <v>М САТ Кейбъл ЕАД</v>
      </c>
      <c r="B83" s="81" t="str">
        <f t="shared" si="7"/>
        <v>103131746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М САТ Кейбъл ЕАД</v>
      </c>
      <c r="B84" s="81" t="str">
        <f t="shared" si="7"/>
        <v>103131746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 САТ Кейбъл ЕАД</v>
      </c>
      <c r="B85" s="81" t="str">
        <f t="shared" si="7"/>
        <v>103131746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745</v>
      </c>
    </row>
    <row r="86" spans="1:8" ht="15.75">
      <c r="A86" s="81" t="str">
        <f t="shared" si="6"/>
        <v>М САТ Кейбъл ЕАД</v>
      </c>
      <c r="B86" s="81" t="str">
        <f t="shared" si="7"/>
        <v>103131746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5669</v>
      </c>
    </row>
    <row r="87" spans="1:8" ht="15.75">
      <c r="A87" s="81" t="str">
        <f t="shared" si="6"/>
        <v>М САТ Кейбъл ЕАД</v>
      </c>
      <c r="B87" s="81" t="str">
        <f t="shared" si="7"/>
        <v>103131746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-11664</v>
      </c>
    </row>
    <row r="88" spans="1:8" ht="15.75">
      <c r="A88" s="81" t="str">
        <f t="shared" si="6"/>
        <v>М САТ Кейбъл ЕАД</v>
      </c>
      <c r="B88" s="81" t="str">
        <f t="shared" si="7"/>
        <v>103131746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М САТ Кейбъл ЕАД</v>
      </c>
      <c r="B89" s="81" t="str">
        <f t="shared" si="7"/>
        <v>103131746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-11664</v>
      </c>
    </row>
    <row r="90" spans="1:8" ht="15.75">
      <c r="A90" s="81" t="str">
        <f t="shared" si="6"/>
        <v>М САТ Кейбъл ЕАД</v>
      </c>
      <c r="B90" s="81" t="str">
        <f t="shared" si="7"/>
        <v>103131746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 САТ Кейбъл ЕАД</v>
      </c>
      <c r="B91" s="81" t="str">
        <f t="shared" si="7"/>
        <v>103131746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102</v>
      </c>
    </row>
    <row r="92" spans="1:8" ht="15.75">
      <c r="A92" s="81" t="str">
        <f t="shared" si="6"/>
        <v>М САТ Кейбъл ЕАД</v>
      </c>
      <c r="B92" s="81" t="str">
        <f t="shared" si="7"/>
        <v>103131746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 САТ Кейбъл ЕАД</v>
      </c>
      <c r="B93" s="81" t="str">
        <f t="shared" si="7"/>
        <v>103131746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-11562</v>
      </c>
    </row>
    <row r="94" spans="1:8" ht="15.75">
      <c r="A94" s="81" t="str">
        <f t="shared" si="6"/>
        <v>М САТ Кейбъл ЕАД</v>
      </c>
      <c r="B94" s="81" t="str">
        <f t="shared" si="7"/>
        <v>103131746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15978</v>
      </c>
    </row>
    <row r="95" spans="1:8" ht="15.75">
      <c r="A95" s="81" t="str">
        <f t="shared" si="6"/>
        <v>М САТ Кейбъл ЕАД</v>
      </c>
      <c r="B95" s="81" t="str">
        <f t="shared" si="7"/>
        <v>103131746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12218</v>
      </c>
    </row>
    <row r="96" spans="1:8" ht="15.75">
      <c r="A96" s="81" t="str">
        <f t="shared" si="6"/>
        <v>М САТ Кейбъл ЕАД</v>
      </c>
      <c r="B96" s="81" t="str">
        <f t="shared" si="7"/>
        <v>103131746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 САТ Кейбъл ЕАД</v>
      </c>
      <c r="B97" s="81" t="str">
        <f t="shared" si="7"/>
        <v>103131746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4359</v>
      </c>
    </row>
    <row r="98" spans="1:8" ht="15.75">
      <c r="A98" s="81" t="str">
        <f t="shared" si="6"/>
        <v>М САТ Кейбъл ЕАД</v>
      </c>
      <c r="B98" s="81" t="str">
        <f t="shared" si="7"/>
        <v>103131746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 САТ Кейбъл ЕАД</v>
      </c>
      <c r="B99" s="81" t="str">
        <f aca="true" t="shared" si="10" ref="B99:B125">pdeBulstat</f>
        <v>103131746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М САТ Кейбъл ЕАД</v>
      </c>
      <c r="B100" s="81" t="str">
        <f t="shared" si="10"/>
        <v>103131746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6000</v>
      </c>
    </row>
    <row r="101" spans="1:8" ht="15.75">
      <c r="A101" s="81" t="str">
        <f t="shared" si="9"/>
        <v>М САТ Кейбъл ЕАД</v>
      </c>
      <c r="B101" s="81" t="str">
        <f t="shared" si="10"/>
        <v>103131746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490</v>
      </c>
    </row>
    <row r="102" spans="1:8" ht="15.75">
      <c r="A102" s="81" t="str">
        <f t="shared" si="9"/>
        <v>М САТ Кейбъл ЕАД</v>
      </c>
      <c r="B102" s="81" t="str">
        <f t="shared" si="10"/>
        <v>103131746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10849</v>
      </c>
    </row>
    <row r="103" spans="1:8" ht="15.75">
      <c r="A103" s="81" t="str">
        <f t="shared" si="9"/>
        <v>М САТ Кейбъл ЕАД</v>
      </c>
      <c r="B103" s="81" t="str">
        <f t="shared" si="10"/>
        <v>103131746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М САТ Кейбъл ЕАД</v>
      </c>
      <c r="B104" s="81" t="str">
        <f t="shared" si="10"/>
        <v>103131746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 САТ Кейбъл ЕАД</v>
      </c>
      <c r="B105" s="81" t="str">
        <f t="shared" si="10"/>
        <v>103131746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1814</v>
      </c>
    </row>
    <row r="106" spans="1:8" ht="15.75">
      <c r="A106" s="81" t="str">
        <f t="shared" si="9"/>
        <v>М САТ Кейбъл ЕАД</v>
      </c>
      <c r="B106" s="81" t="str">
        <f t="shared" si="10"/>
        <v>103131746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 САТ Кейбъл ЕАД</v>
      </c>
      <c r="B107" s="81" t="str">
        <f t="shared" si="10"/>
        <v>103131746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12663</v>
      </c>
    </row>
    <row r="108" spans="1:8" ht="15.75">
      <c r="A108" s="81" t="str">
        <f t="shared" si="9"/>
        <v>М САТ Кейбъл ЕАД</v>
      </c>
      <c r="B108" s="81" t="str">
        <f t="shared" si="10"/>
        <v>103131746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1713</v>
      </c>
    </row>
    <row r="109" spans="1:8" ht="15.75">
      <c r="A109" s="81" t="str">
        <f t="shared" si="9"/>
        <v>М САТ Кейбъл ЕАД</v>
      </c>
      <c r="B109" s="81" t="str">
        <f t="shared" si="10"/>
        <v>103131746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4277</v>
      </c>
    </row>
    <row r="110" spans="1:8" ht="15.75">
      <c r="A110" s="81" t="str">
        <f t="shared" si="9"/>
        <v>М САТ Кейбъл ЕАД</v>
      </c>
      <c r="B110" s="81" t="str">
        <f t="shared" si="10"/>
        <v>103131746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31945</v>
      </c>
    </row>
    <row r="111" spans="1:8" ht="15.75">
      <c r="A111" s="81" t="str">
        <f t="shared" si="9"/>
        <v>М САТ Кейбъл ЕАД</v>
      </c>
      <c r="B111" s="81" t="str">
        <f t="shared" si="10"/>
        <v>103131746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7181</v>
      </c>
    </row>
    <row r="112" spans="1:8" ht="15.75">
      <c r="A112" s="81" t="str">
        <f t="shared" si="9"/>
        <v>М САТ Кейбъл ЕАД</v>
      </c>
      <c r="B112" s="81" t="str">
        <f t="shared" si="10"/>
        <v>103131746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16654</v>
      </c>
    </row>
    <row r="113" spans="1:8" ht="15.75">
      <c r="A113" s="81" t="str">
        <f t="shared" si="9"/>
        <v>М САТ Кейбъл ЕАД</v>
      </c>
      <c r="B113" s="81" t="str">
        <f t="shared" si="10"/>
        <v>103131746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4068</v>
      </c>
    </row>
    <row r="114" spans="1:8" ht="15.75">
      <c r="A114" s="81" t="str">
        <f t="shared" si="9"/>
        <v>М САТ Кейбъл ЕАД</v>
      </c>
      <c r="B114" s="81" t="str">
        <f t="shared" si="10"/>
        <v>103131746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1217</v>
      </c>
    </row>
    <row r="115" spans="1:8" ht="15.75">
      <c r="A115" s="81" t="str">
        <f t="shared" si="9"/>
        <v>М САТ Кейбъл ЕАД</v>
      </c>
      <c r="B115" s="81" t="str">
        <f t="shared" si="10"/>
        <v>103131746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1203</v>
      </c>
    </row>
    <row r="116" spans="1:8" ht="15.75">
      <c r="A116" s="81" t="str">
        <f t="shared" si="9"/>
        <v>М САТ Кейбъл ЕАД</v>
      </c>
      <c r="B116" s="81" t="str">
        <f t="shared" si="10"/>
        <v>103131746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586</v>
      </c>
    </row>
    <row r="117" spans="1:8" ht="15.75">
      <c r="A117" s="81" t="str">
        <f t="shared" si="9"/>
        <v>М САТ Кейбъл ЕАД</v>
      </c>
      <c r="B117" s="81" t="str">
        <f t="shared" si="10"/>
        <v>103131746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1036</v>
      </c>
    </row>
    <row r="118" spans="1:8" ht="15.75">
      <c r="A118" s="81" t="str">
        <f t="shared" si="9"/>
        <v>М САТ Кейбъл ЕАД</v>
      </c>
      <c r="B118" s="81" t="str">
        <f t="shared" si="10"/>
        <v>103131746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313</v>
      </c>
    </row>
    <row r="119" spans="1:8" ht="15.75">
      <c r="A119" s="81" t="str">
        <f t="shared" si="9"/>
        <v>М САТ Кейбъл ЕАД</v>
      </c>
      <c r="B119" s="81" t="str">
        <f t="shared" si="10"/>
        <v>103131746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 САТ Кейбъл ЕАД</v>
      </c>
      <c r="B120" s="81" t="str">
        <f t="shared" si="10"/>
        <v>103131746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38248</v>
      </c>
    </row>
    <row r="121" spans="1:8" ht="15.75">
      <c r="A121" s="81" t="str">
        <f t="shared" si="9"/>
        <v>М САТ Кейбъл ЕАД</v>
      </c>
      <c r="B121" s="81" t="str">
        <f t="shared" si="10"/>
        <v>103131746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 САТ Кейбъл ЕАД</v>
      </c>
      <c r="B122" s="81" t="str">
        <f t="shared" si="10"/>
        <v>103131746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1547</v>
      </c>
    </row>
    <row r="123" spans="1:8" ht="15.75">
      <c r="A123" s="81" t="str">
        <f t="shared" si="9"/>
        <v>М САТ Кейбъл ЕАД</v>
      </c>
      <c r="B123" s="81" t="str">
        <f t="shared" si="10"/>
        <v>103131746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202</v>
      </c>
    </row>
    <row r="124" spans="1:8" ht="15.75">
      <c r="A124" s="81" t="str">
        <f t="shared" si="9"/>
        <v>М САТ Кейбъл ЕАД</v>
      </c>
      <c r="B124" s="81" t="str">
        <f t="shared" si="10"/>
        <v>103131746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39997</v>
      </c>
    </row>
    <row r="125" spans="1:8" ht="15.75">
      <c r="A125" s="81" t="str">
        <f t="shared" si="9"/>
        <v>М САТ Кейбъл ЕАД</v>
      </c>
      <c r="B125" s="81" t="str">
        <f t="shared" si="10"/>
        <v>103131746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80856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 САТ Кейбъл ЕАД</v>
      </c>
      <c r="B127" s="81" t="str">
        <f aca="true" t="shared" si="13" ref="B127:B158">pdeBulstat</f>
        <v>103131746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476</v>
      </c>
    </row>
    <row r="128" spans="1:8" ht="15.75">
      <c r="A128" s="81" t="str">
        <f t="shared" si="12"/>
        <v>М САТ Кейбъл ЕАД</v>
      </c>
      <c r="B128" s="81" t="str">
        <f t="shared" si="13"/>
        <v>103131746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3329</v>
      </c>
    </row>
    <row r="129" spans="1:8" ht="15.75">
      <c r="A129" s="81" t="str">
        <f t="shared" si="12"/>
        <v>М САТ Кейбъл ЕАД</v>
      </c>
      <c r="B129" s="81" t="str">
        <f t="shared" si="13"/>
        <v>103131746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259</v>
      </c>
    </row>
    <row r="130" spans="1:8" ht="15.75">
      <c r="A130" s="81" t="str">
        <f t="shared" si="12"/>
        <v>М САТ Кейбъл ЕАД</v>
      </c>
      <c r="B130" s="81" t="str">
        <f t="shared" si="13"/>
        <v>103131746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2718</v>
      </c>
    </row>
    <row r="131" spans="1:8" ht="15.75">
      <c r="A131" s="81" t="str">
        <f t="shared" si="12"/>
        <v>М САТ Кейбъл ЕАД</v>
      </c>
      <c r="B131" s="81" t="str">
        <f t="shared" si="13"/>
        <v>103131746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451</v>
      </c>
    </row>
    <row r="132" spans="1:8" ht="15.75">
      <c r="A132" s="81" t="str">
        <f t="shared" si="12"/>
        <v>М САТ Кейбъл ЕАД</v>
      </c>
      <c r="B132" s="81" t="str">
        <f t="shared" si="13"/>
        <v>103131746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11</v>
      </c>
    </row>
    <row r="133" spans="1:8" ht="15.75">
      <c r="A133" s="81" t="str">
        <f t="shared" si="12"/>
        <v>М САТ Кейбъл ЕАД</v>
      </c>
      <c r="B133" s="81" t="str">
        <f t="shared" si="13"/>
        <v>103131746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М САТ Кейбъл ЕАД</v>
      </c>
      <c r="B134" s="81" t="str">
        <f t="shared" si="13"/>
        <v>103131746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19</v>
      </c>
    </row>
    <row r="135" spans="1:8" ht="15.75">
      <c r="A135" s="81" t="str">
        <f t="shared" si="12"/>
        <v>М САТ Кейбъл ЕАД</v>
      </c>
      <c r="B135" s="81" t="str">
        <f t="shared" si="13"/>
        <v>103131746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-40</v>
      </c>
    </row>
    <row r="136" spans="1:8" ht="15.75">
      <c r="A136" s="81" t="str">
        <f t="shared" si="12"/>
        <v>М САТ Кейбъл ЕАД</v>
      </c>
      <c r="B136" s="81" t="str">
        <f t="shared" si="13"/>
        <v>103131746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 САТ Кейбъл ЕАД</v>
      </c>
      <c r="B137" s="81" t="str">
        <f t="shared" si="13"/>
        <v>103131746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7263</v>
      </c>
    </row>
    <row r="138" spans="1:8" ht="15.75">
      <c r="A138" s="81" t="str">
        <f t="shared" si="12"/>
        <v>М САТ Кейбъл ЕАД</v>
      </c>
      <c r="B138" s="81" t="str">
        <f t="shared" si="13"/>
        <v>103131746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433</v>
      </c>
    </row>
    <row r="139" spans="1:8" ht="15.75">
      <c r="A139" s="81" t="str">
        <f t="shared" si="12"/>
        <v>М САТ Кейбъл ЕАД</v>
      </c>
      <c r="B139" s="81" t="str">
        <f t="shared" si="13"/>
        <v>103131746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 САТ Кейбъл ЕАД</v>
      </c>
      <c r="B140" s="81" t="str">
        <f t="shared" si="13"/>
        <v>103131746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34</v>
      </c>
    </row>
    <row r="141" spans="1:8" ht="15.75">
      <c r="A141" s="81" t="str">
        <f t="shared" si="12"/>
        <v>М САТ Кейбъл ЕАД</v>
      </c>
      <c r="B141" s="81" t="str">
        <f t="shared" si="13"/>
        <v>103131746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16</v>
      </c>
    </row>
    <row r="142" spans="1:8" ht="15.75">
      <c r="A142" s="81" t="str">
        <f t="shared" si="12"/>
        <v>М САТ Кейбъл ЕАД</v>
      </c>
      <c r="B142" s="81" t="str">
        <f t="shared" si="13"/>
        <v>103131746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483</v>
      </c>
    </row>
    <row r="143" spans="1:8" ht="15.75">
      <c r="A143" s="81" t="str">
        <f t="shared" si="12"/>
        <v>М САТ Кейбъл ЕАД</v>
      </c>
      <c r="B143" s="81" t="str">
        <f t="shared" si="13"/>
        <v>103131746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7746</v>
      </c>
    </row>
    <row r="144" spans="1:8" ht="15.75">
      <c r="A144" s="81" t="str">
        <f t="shared" si="12"/>
        <v>М САТ Кейбъл ЕАД</v>
      </c>
      <c r="B144" s="81" t="str">
        <f t="shared" si="13"/>
        <v>103131746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205</v>
      </c>
    </row>
    <row r="145" spans="1:8" ht="15.75">
      <c r="A145" s="81" t="str">
        <f t="shared" si="12"/>
        <v>М САТ Кейбъл ЕАД</v>
      </c>
      <c r="B145" s="81" t="str">
        <f t="shared" si="13"/>
        <v>103131746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 САТ Кейбъл ЕАД</v>
      </c>
      <c r="B146" s="81" t="str">
        <f t="shared" si="13"/>
        <v>103131746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 САТ Кейбъл ЕАД</v>
      </c>
      <c r="B147" s="81" t="str">
        <f t="shared" si="13"/>
        <v>103131746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7746</v>
      </c>
    </row>
    <row r="148" spans="1:8" ht="15.75">
      <c r="A148" s="81" t="str">
        <f t="shared" si="12"/>
        <v>М САТ Кейбъл ЕАД</v>
      </c>
      <c r="B148" s="81" t="str">
        <f t="shared" si="13"/>
        <v>103131746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222</v>
      </c>
    </row>
    <row r="149" spans="1:8" ht="15.75">
      <c r="A149" s="81" t="str">
        <f t="shared" si="12"/>
        <v>М САТ Кейбъл ЕАД</v>
      </c>
      <c r="B149" s="81" t="str">
        <f t="shared" si="13"/>
        <v>103131746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М САТ Кейбъл ЕАД</v>
      </c>
      <c r="B150" s="81" t="str">
        <f t="shared" si="13"/>
        <v>103131746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М САТ Кейбъл ЕАД</v>
      </c>
      <c r="B151" s="81" t="str">
        <f t="shared" si="13"/>
        <v>103131746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М САТ Кейбъл ЕАД</v>
      </c>
      <c r="B152" s="81" t="str">
        <f t="shared" si="13"/>
        <v>103131746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 САТ Кейбъл ЕАД</v>
      </c>
      <c r="B153" s="81" t="str">
        <f t="shared" si="13"/>
        <v>103131746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222</v>
      </c>
    </row>
    <row r="154" spans="1:8" ht="15.75">
      <c r="A154" s="81" t="str">
        <f t="shared" si="12"/>
        <v>М САТ Кейбъл ЕАД</v>
      </c>
      <c r="B154" s="81" t="str">
        <f t="shared" si="13"/>
        <v>103131746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120</v>
      </c>
    </row>
    <row r="155" spans="1:8" ht="15.75">
      <c r="A155" s="81" t="str">
        <f t="shared" si="12"/>
        <v>М САТ Кейбъл ЕАД</v>
      </c>
      <c r="B155" s="81" t="str">
        <f t="shared" si="13"/>
        <v>103131746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102</v>
      </c>
    </row>
    <row r="156" spans="1:8" ht="15.75">
      <c r="A156" s="81" t="str">
        <f t="shared" si="12"/>
        <v>М САТ Кейбъл ЕАД</v>
      </c>
      <c r="B156" s="81" t="str">
        <f t="shared" si="13"/>
        <v>103131746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7968</v>
      </c>
    </row>
    <row r="157" spans="1:8" ht="15.75">
      <c r="A157" s="81" t="str">
        <f t="shared" si="12"/>
        <v>М САТ Кейбъл ЕАД</v>
      </c>
      <c r="B157" s="81" t="str">
        <f t="shared" si="13"/>
        <v>103131746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М САТ Кейбъл ЕАД</v>
      </c>
      <c r="B158" s="81" t="str">
        <f t="shared" si="13"/>
        <v>103131746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М САТ Кейбъл ЕАД</v>
      </c>
      <c r="B159" s="81" t="str">
        <f aca="true" t="shared" si="16" ref="B159:B179">pdeBulstat</f>
        <v>103131746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7776</v>
      </c>
    </row>
    <row r="160" spans="1:8" ht="15.75">
      <c r="A160" s="81" t="str">
        <f t="shared" si="15"/>
        <v>М САТ Кейбъл ЕАД</v>
      </c>
      <c r="B160" s="81" t="str">
        <f t="shared" si="16"/>
        <v>103131746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166</v>
      </c>
    </row>
    <row r="161" spans="1:8" ht="15.75">
      <c r="A161" s="81" t="str">
        <f t="shared" si="15"/>
        <v>М САТ Кейбъл ЕАД</v>
      </c>
      <c r="B161" s="81" t="str">
        <f t="shared" si="16"/>
        <v>103131746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7942</v>
      </c>
    </row>
    <row r="162" spans="1:8" ht="15.75">
      <c r="A162" s="81" t="str">
        <f t="shared" si="15"/>
        <v>М САТ Кейбъл ЕАД</v>
      </c>
      <c r="B162" s="81" t="str">
        <f t="shared" si="16"/>
        <v>103131746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М САТ Кейбъл ЕАД</v>
      </c>
      <c r="B163" s="81" t="str">
        <f t="shared" si="16"/>
        <v>103131746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М САТ Кейбъл ЕАД</v>
      </c>
      <c r="B164" s="81" t="str">
        <f t="shared" si="16"/>
        <v>103131746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9</v>
      </c>
    </row>
    <row r="165" spans="1:8" ht="15.75">
      <c r="A165" s="81" t="str">
        <f t="shared" si="15"/>
        <v>М САТ Кейбъл ЕАД</v>
      </c>
      <c r="B165" s="81" t="str">
        <f t="shared" si="16"/>
        <v>103131746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 САТ Кейбъл ЕАД</v>
      </c>
      <c r="B166" s="81" t="str">
        <f t="shared" si="16"/>
        <v>103131746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 САТ Кейбъл ЕАД</v>
      </c>
      <c r="B167" s="81" t="str">
        <f t="shared" si="16"/>
        <v>103131746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М САТ Кейбъл ЕАД</v>
      </c>
      <c r="B168" s="81" t="str">
        <f t="shared" si="16"/>
        <v>103131746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 САТ Кейбъл ЕАД</v>
      </c>
      <c r="B169" s="81" t="str">
        <f t="shared" si="16"/>
        <v>103131746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</v>
      </c>
    </row>
    <row r="170" spans="1:8" ht="15.75">
      <c r="A170" s="81" t="str">
        <f t="shared" si="15"/>
        <v>М САТ Кейбъл ЕАД</v>
      </c>
      <c r="B170" s="81" t="str">
        <f t="shared" si="16"/>
        <v>103131746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7951</v>
      </c>
    </row>
    <row r="171" spans="1:8" ht="15.75">
      <c r="A171" s="81" t="str">
        <f t="shared" si="15"/>
        <v>М САТ Кейбъл ЕАД</v>
      </c>
      <c r="B171" s="81" t="str">
        <f t="shared" si="16"/>
        <v>103131746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 САТ Кейбъл ЕАД</v>
      </c>
      <c r="B172" s="81" t="str">
        <f t="shared" si="16"/>
        <v>103131746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 САТ Кейбъл ЕАД</v>
      </c>
      <c r="B173" s="81" t="str">
        <f t="shared" si="16"/>
        <v>103131746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17</v>
      </c>
    </row>
    <row r="174" spans="1:8" ht="15.75">
      <c r="A174" s="81" t="str">
        <f t="shared" si="15"/>
        <v>М САТ Кейбъл ЕАД</v>
      </c>
      <c r="B174" s="81" t="str">
        <f t="shared" si="16"/>
        <v>103131746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7968</v>
      </c>
    </row>
    <row r="175" spans="1:8" ht="15.75">
      <c r="A175" s="81" t="str">
        <f t="shared" si="15"/>
        <v>М САТ Кейбъл ЕАД</v>
      </c>
      <c r="B175" s="81" t="str">
        <f t="shared" si="16"/>
        <v>103131746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 САТ Кейбъл ЕАД</v>
      </c>
      <c r="B176" s="81" t="str">
        <f t="shared" si="16"/>
        <v>103131746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 САТ Кейбъл ЕАД</v>
      </c>
      <c r="B177" s="81" t="str">
        <f t="shared" si="16"/>
        <v>103131746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 САТ Кейбъл ЕАД</v>
      </c>
      <c r="B178" s="81" t="str">
        <f t="shared" si="16"/>
        <v>103131746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 САТ Кейбъл ЕАД</v>
      </c>
      <c r="B179" s="81" t="str">
        <f t="shared" si="16"/>
        <v>103131746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7968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 САТ Кейбъл ЕАД</v>
      </c>
      <c r="B181" s="81" t="str">
        <f aca="true" t="shared" si="19" ref="B181:B216">pdeBulstat</f>
        <v>103131746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8865</v>
      </c>
    </row>
    <row r="182" spans="1:8" ht="15.75">
      <c r="A182" s="81" t="str">
        <f t="shared" si="18"/>
        <v>М САТ Кейбъл ЕАД</v>
      </c>
      <c r="B182" s="81" t="str">
        <f t="shared" si="19"/>
        <v>103131746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-4554</v>
      </c>
    </row>
    <row r="183" spans="1:8" ht="15.75">
      <c r="A183" s="81" t="str">
        <f t="shared" si="18"/>
        <v>М САТ Кейбъл ЕАД</v>
      </c>
      <c r="B183" s="81" t="str">
        <f t="shared" si="19"/>
        <v>103131746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 САТ Кейбъл ЕАД</v>
      </c>
      <c r="B184" s="81" t="str">
        <f t="shared" si="19"/>
        <v>103131746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-3075</v>
      </c>
    </row>
    <row r="185" spans="1:8" ht="15.75">
      <c r="A185" s="81" t="str">
        <f t="shared" si="18"/>
        <v>М САТ Кейбъл ЕАД</v>
      </c>
      <c r="B185" s="81" t="str">
        <f t="shared" si="19"/>
        <v>103131746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-866</v>
      </c>
    </row>
    <row r="186" spans="1:8" ht="15.75">
      <c r="A186" s="81" t="str">
        <f t="shared" si="18"/>
        <v>М САТ Кейбъл ЕАД</v>
      </c>
      <c r="B186" s="81" t="str">
        <f t="shared" si="19"/>
        <v>103131746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М САТ Кейбъл ЕАД</v>
      </c>
      <c r="B187" s="81" t="str">
        <f t="shared" si="19"/>
        <v>103131746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М САТ Кейбъл ЕАД</v>
      </c>
      <c r="B188" s="81" t="str">
        <f t="shared" si="19"/>
        <v>103131746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М САТ Кейбъл ЕАД</v>
      </c>
      <c r="B189" s="81" t="str">
        <f t="shared" si="19"/>
        <v>103131746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.75">
      <c r="A190" s="81" t="str">
        <f t="shared" si="18"/>
        <v>М САТ Кейбъл ЕАД</v>
      </c>
      <c r="B190" s="81" t="str">
        <f t="shared" si="19"/>
        <v>103131746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-18</v>
      </c>
    </row>
    <row r="191" spans="1:8" ht="15.75">
      <c r="A191" s="81" t="str">
        <f t="shared" si="18"/>
        <v>М САТ Кейбъл ЕАД</v>
      </c>
      <c r="B191" s="81" t="str">
        <f t="shared" si="19"/>
        <v>103131746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350</v>
      </c>
    </row>
    <row r="192" spans="1:8" ht="15.75">
      <c r="A192" s="81" t="str">
        <f t="shared" si="18"/>
        <v>М САТ Кейбъл ЕАД</v>
      </c>
      <c r="B192" s="81" t="str">
        <f t="shared" si="19"/>
        <v>103131746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-212</v>
      </c>
    </row>
    <row r="193" spans="1:8" ht="15.75">
      <c r="A193" s="81" t="str">
        <f t="shared" si="18"/>
        <v>М САТ Кейбъл ЕАД</v>
      </c>
      <c r="B193" s="81" t="str">
        <f t="shared" si="19"/>
        <v>103131746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М САТ Кейбъл ЕАД</v>
      </c>
      <c r="B194" s="81" t="str">
        <f t="shared" si="19"/>
        <v>103131746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-16</v>
      </c>
    </row>
    <row r="195" spans="1:8" ht="15.75">
      <c r="A195" s="81" t="str">
        <f t="shared" si="18"/>
        <v>М САТ Кейбъл ЕАД</v>
      </c>
      <c r="B195" s="81" t="str">
        <f t="shared" si="19"/>
        <v>103131746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200</v>
      </c>
    </row>
    <row r="196" spans="1:8" ht="15.75">
      <c r="A196" s="81" t="str">
        <f t="shared" si="18"/>
        <v>М САТ Кейбъл ЕАД</v>
      </c>
      <c r="B196" s="81" t="str">
        <f t="shared" si="19"/>
        <v>103131746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 САТ Кейбъл ЕАД</v>
      </c>
      <c r="B197" s="81" t="str">
        <f t="shared" si="19"/>
        <v>103131746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М САТ Кейбъл ЕАД</v>
      </c>
      <c r="B198" s="81" t="str">
        <f t="shared" si="19"/>
        <v>103131746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М САТ Кейбъл ЕАД</v>
      </c>
      <c r="B199" s="81" t="str">
        <f t="shared" si="19"/>
        <v>103131746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М САТ Кейбъл ЕАД</v>
      </c>
      <c r="B200" s="81" t="str">
        <f t="shared" si="19"/>
        <v>103131746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 САТ Кейбъл ЕАД</v>
      </c>
      <c r="B201" s="81" t="str">
        <f t="shared" si="19"/>
        <v>103131746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М САТ Кейбъл ЕАД</v>
      </c>
      <c r="B202" s="81" t="str">
        <f t="shared" si="19"/>
        <v>103131746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-28</v>
      </c>
    </row>
    <row r="203" spans="1:8" ht="15.75">
      <c r="A203" s="81" t="str">
        <f t="shared" si="18"/>
        <v>М САТ Кейбъл ЕАД</v>
      </c>
      <c r="B203" s="81" t="str">
        <f t="shared" si="19"/>
        <v>103131746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М САТ Кейбъл ЕАД</v>
      </c>
      <c r="B204" s="81" t="str">
        <f t="shared" si="19"/>
        <v>103131746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 САТ Кейбъл ЕАД</v>
      </c>
      <c r="B205" s="81" t="str">
        <f t="shared" si="19"/>
        <v>103131746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5083</v>
      </c>
    </row>
    <row r="206" spans="1:8" ht="15.75">
      <c r="A206" s="81" t="str">
        <f t="shared" si="18"/>
        <v>М САТ Кейбъл ЕАД</v>
      </c>
      <c r="B206" s="81" t="str">
        <f t="shared" si="19"/>
        <v>103131746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-5097</v>
      </c>
    </row>
    <row r="207" spans="1:8" ht="15.75">
      <c r="A207" s="81" t="str">
        <f t="shared" si="18"/>
        <v>М САТ Кейбъл ЕАД</v>
      </c>
      <c r="B207" s="81" t="str">
        <f t="shared" si="19"/>
        <v>103131746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-74</v>
      </c>
    </row>
    <row r="208" spans="1:8" ht="15.75">
      <c r="A208" s="81" t="str">
        <f t="shared" si="18"/>
        <v>М САТ Кейбъл ЕАД</v>
      </c>
      <c r="B208" s="81" t="str">
        <f t="shared" si="19"/>
        <v>103131746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-164</v>
      </c>
    </row>
    <row r="209" spans="1:8" ht="15.75">
      <c r="A209" s="81" t="str">
        <f t="shared" si="18"/>
        <v>М САТ Кейбъл ЕАД</v>
      </c>
      <c r="B209" s="81" t="str">
        <f t="shared" si="19"/>
        <v>103131746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М САТ Кейбъл ЕАД</v>
      </c>
      <c r="B210" s="81" t="str">
        <f t="shared" si="19"/>
        <v>103131746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М САТ Кейбъл ЕАД</v>
      </c>
      <c r="B211" s="81" t="str">
        <f t="shared" si="19"/>
        <v>103131746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-252</v>
      </c>
    </row>
    <row r="212" spans="1:8" ht="15.75">
      <c r="A212" s="81" t="str">
        <f t="shared" si="18"/>
        <v>М САТ Кейбъл ЕАД</v>
      </c>
      <c r="B212" s="81" t="str">
        <f t="shared" si="19"/>
        <v>103131746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70</v>
      </c>
    </row>
    <row r="213" spans="1:8" ht="15.75">
      <c r="A213" s="81" t="str">
        <f t="shared" si="18"/>
        <v>М САТ Кейбъл ЕАД</v>
      </c>
      <c r="B213" s="81" t="str">
        <f t="shared" si="19"/>
        <v>103131746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1966</v>
      </c>
    </row>
    <row r="214" spans="1:8" ht="15.75">
      <c r="A214" s="81" t="str">
        <f t="shared" si="18"/>
        <v>М САТ Кейбъл ЕАД</v>
      </c>
      <c r="B214" s="81" t="str">
        <f t="shared" si="19"/>
        <v>103131746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2036</v>
      </c>
    </row>
    <row r="215" spans="1:8" ht="15.75">
      <c r="A215" s="81" t="str">
        <f t="shared" si="18"/>
        <v>М САТ Кейбъл ЕАД</v>
      </c>
      <c r="B215" s="81" t="str">
        <f t="shared" si="19"/>
        <v>103131746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2036</v>
      </c>
    </row>
    <row r="216" spans="1:8" ht="15.75">
      <c r="A216" s="81" t="str">
        <f t="shared" si="18"/>
        <v>М САТ Кейбъл ЕАД</v>
      </c>
      <c r="B216" s="81" t="str">
        <f t="shared" si="19"/>
        <v>103131746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 САТ Кейбъл ЕАД</v>
      </c>
      <c r="B218" s="81" t="str">
        <f aca="true" t="shared" si="22" ref="B218:B281">pdeBulstat</f>
        <v>103131746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21871</v>
      </c>
    </row>
    <row r="219" spans="1:8" ht="15.75">
      <c r="A219" s="81" t="str">
        <f t="shared" si="21"/>
        <v>М САТ Кейбъл ЕАД</v>
      </c>
      <c r="B219" s="81" t="str">
        <f t="shared" si="22"/>
        <v>103131746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 САТ Кейбъл ЕАД</v>
      </c>
      <c r="B220" s="81" t="str">
        <f t="shared" si="22"/>
        <v>103131746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 САТ Кейбъл ЕАД</v>
      </c>
      <c r="B221" s="81" t="str">
        <f t="shared" si="22"/>
        <v>103131746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 САТ Кейбъл ЕАД</v>
      </c>
      <c r="B222" s="81" t="str">
        <f t="shared" si="22"/>
        <v>103131746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21871</v>
      </c>
    </row>
    <row r="223" spans="1:8" ht="15.75">
      <c r="A223" s="81" t="str">
        <f t="shared" si="21"/>
        <v>М САТ Кейбъл ЕАД</v>
      </c>
      <c r="B223" s="81" t="str">
        <f t="shared" si="22"/>
        <v>103131746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 САТ Кейбъл ЕАД</v>
      </c>
      <c r="B224" s="81" t="str">
        <f t="shared" si="22"/>
        <v>103131746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 САТ Кейбъл ЕАД</v>
      </c>
      <c r="B225" s="81" t="str">
        <f t="shared" si="22"/>
        <v>103131746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 САТ Кейбъл ЕАД</v>
      </c>
      <c r="B226" s="81" t="str">
        <f t="shared" si="22"/>
        <v>103131746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 САТ Кейбъл ЕАД</v>
      </c>
      <c r="B227" s="81" t="str">
        <f t="shared" si="22"/>
        <v>103131746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 САТ Кейбъл ЕАД</v>
      </c>
      <c r="B228" s="81" t="str">
        <f t="shared" si="22"/>
        <v>103131746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 САТ Кейбъл ЕАД</v>
      </c>
      <c r="B229" s="81" t="str">
        <f t="shared" si="22"/>
        <v>103131746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 САТ Кейбъл ЕАД</v>
      </c>
      <c r="B230" s="81" t="str">
        <f t="shared" si="22"/>
        <v>103131746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 САТ Кейбъл ЕАД</v>
      </c>
      <c r="B231" s="81" t="str">
        <f t="shared" si="22"/>
        <v>103131746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 САТ Кейбъл ЕАД</v>
      </c>
      <c r="B232" s="81" t="str">
        <f t="shared" si="22"/>
        <v>103131746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 САТ Кейбъл ЕАД</v>
      </c>
      <c r="B233" s="81" t="str">
        <f t="shared" si="22"/>
        <v>103131746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 САТ Кейбъл ЕАД</v>
      </c>
      <c r="B234" s="81" t="str">
        <f t="shared" si="22"/>
        <v>103131746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 САТ Кейбъл ЕАД</v>
      </c>
      <c r="B235" s="81" t="str">
        <f t="shared" si="22"/>
        <v>103131746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 САТ Кейбъл ЕАД</v>
      </c>
      <c r="B236" s="81" t="str">
        <f t="shared" si="22"/>
        <v>103131746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21871</v>
      </c>
    </row>
    <row r="237" spans="1:8" ht="15.75">
      <c r="A237" s="81" t="str">
        <f t="shared" si="21"/>
        <v>М САТ Кейбъл ЕАД</v>
      </c>
      <c r="B237" s="81" t="str">
        <f t="shared" si="22"/>
        <v>103131746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 САТ Кейбъл ЕАД</v>
      </c>
      <c r="B238" s="81" t="str">
        <f t="shared" si="22"/>
        <v>103131746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 САТ Кейбъл ЕАД</v>
      </c>
      <c r="B239" s="81" t="str">
        <f t="shared" si="22"/>
        <v>103131746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21871</v>
      </c>
    </row>
    <row r="240" spans="1:8" ht="15.75">
      <c r="A240" s="81" t="str">
        <f t="shared" si="21"/>
        <v>М САТ Кейбъл ЕАД</v>
      </c>
      <c r="B240" s="81" t="str">
        <f t="shared" si="22"/>
        <v>103131746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</v>
      </c>
    </row>
    <row r="241" spans="1:8" ht="15.75">
      <c r="A241" s="81" t="str">
        <f t="shared" si="21"/>
        <v>М САТ Кейбъл ЕАД</v>
      </c>
      <c r="B241" s="81" t="str">
        <f t="shared" si="22"/>
        <v>103131746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 САТ Кейбъл ЕАД</v>
      </c>
      <c r="B242" s="81" t="str">
        <f t="shared" si="22"/>
        <v>103131746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 САТ Кейбъл ЕАД</v>
      </c>
      <c r="B243" s="81" t="str">
        <f t="shared" si="22"/>
        <v>103131746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 САТ Кейбъл ЕАД</v>
      </c>
      <c r="B244" s="81" t="str">
        <f t="shared" si="22"/>
        <v>103131746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</v>
      </c>
    </row>
    <row r="245" spans="1:8" ht="15.75">
      <c r="A245" s="81" t="str">
        <f t="shared" si="21"/>
        <v>М САТ Кейбъл ЕАД</v>
      </c>
      <c r="B245" s="81" t="str">
        <f t="shared" si="22"/>
        <v>103131746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 САТ Кейбъл ЕАД</v>
      </c>
      <c r="B246" s="81" t="str">
        <f t="shared" si="22"/>
        <v>103131746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 САТ Кейбъл ЕАД</v>
      </c>
      <c r="B247" s="81" t="str">
        <f t="shared" si="22"/>
        <v>103131746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 САТ Кейбъл ЕАД</v>
      </c>
      <c r="B248" s="81" t="str">
        <f t="shared" si="22"/>
        <v>103131746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 САТ Кейбъл ЕАД</v>
      </c>
      <c r="B249" s="81" t="str">
        <f t="shared" si="22"/>
        <v>103131746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 САТ Кейбъл ЕАД</v>
      </c>
      <c r="B250" s="81" t="str">
        <f t="shared" si="22"/>
        <v>103131746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 САТ Кейбъл ЕАД</v>
      </c>
      <c r="B251" s="81" t="str">
        <f t="shared" si="22"/>
        <v>103131746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 САТ Кейбъл ЕАД</v>
      </c>
      <c r="B252" s="81" t="str">
        <f t="shared" si="22"/>
        <v>103131746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 САТ Кейбъл ЕАД</v>
      </c>
      <c r="B253" s="81" t="str">
        <f t="shared" si="22"/>
        <v>103131746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 САТ Кейбъл ЕАД</v>
      </c>
      <c r="B254" s="81" t="str">
        <f t="shared" si="22"/>
        <v>103131746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 САТ Кейбъл ЕАД</v>
      </c>
      <c r="B255" s="81" t="str">
        <f t="shared" si="22"/>
        <v>103131746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 САТ Кейбъл ЕАД</v>
      </c>
      <c r="B256" s="81" t="str">
        <f t="shared" si="22"/>
        <v>103131746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 САТ Кейбъл ЕАД</v>
      </c>
      <c r="B257" s="81" t="str">
        <f t="shared" si="22"/>
        <v>103131746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 САТ Кейбъл ЕАД</v>
      </c>
      <c r="B258" s="81" t="str">
        <f t="shared" si="22"/>
        <v>103131746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</v>
      </c>
    </row>
    <row r="259" spans="1:8" ht="15.75">
      <c r="A259" s="81" t="str">
        <f t="shared" si="21"/>
        <v>М САТ Кейбъл ЕАД</v>
      </c>
      <c r="B259" s="81" t="str">
        <f t="shared" si="22"/>
        <v>103131746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 САТ Кейбъл ЕАД</v>
      </c>
      <c r="B260" s="81" t="str">
        <f t="shared" si="22"/>
        <v>103131746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 САТ Кейбъл ЕАД</v>
      </c>
      <c r="B261" s="81" t="str">
        <f t="shared" si="22"/>
        <v>103131746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</v>
      </c>
    </row>
    <row r="262" spans="1:8" ht="15.75">
      <c r="A262" s="81" t="str">
        <f t="shared" si="21"/>
        <v>М САТ Кейбъл ЕАД</v>
      </c>
      <c r="B262" s="81" t="str">
        <f t="shared" si="22"/>
        <v>103131746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4899</v>
      </c>
    </row>
    <row r="263" spans="1:8" ht="15.75">
      <c r="A263" s="81" t="str">
        <f t="shared" si="21"/>
        <v>М САТ Кейбъл ЕАД</v>
      </c>
      <c r="B263" s="81" t="str">
        <f t="shared" si="22"/>
        <v>103131746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 САТ Кейбъл ЕАД</v>
      </c>
      <c r="B264" s="81" t="str">
        <f t="shared" si="22"/>
        <v>103131746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 САТ Кейбъл ЕАД</v>
      </c>
      <c r="B265" s="81" t="str">
        <f t="shared" si="22"/>
        <v>103131746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 САТ Кейбъл ЕАД</v>
      </c>
      <c r="B266" s="81" t="str">
        <f t="shared" si="22"/>
        <v>103131746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4899</v>
      </c>
    </row>
    <row r="267" spans="1:8" ht="15.75">
      <c r="A267" s="81" t="str">
        <f t="shared" si="21"/>
        <v>М САТ Кейбъл ЕАД</v>
      </c>
      <c r="B267" s="81" t="str">
        <f t="shared" si="22"/>
        <v>103131746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 САТ Кейбъл ЕАД</v>
      </c>
      <c r="B268" s="81" t="str">
        <f t="shared" si="22"/>
        <v>103131746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 САТ Кейбъл ЕАД</v>
      </c>
      <c r="B269" s="81" t="str">
        <f t="shared" si="22"/>
        <v>103131746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 САТ Кейбъл ЕАД</v>
      </c>
      <c r="B270" s="81" t="str">
        <f t="shared" si="22"/>
        <v>103131746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 САТ Кейбъл ЕАД</v>
      </c>
      <c r="B271" s="81" t="str">
        <f t="shared" si="22"/>
        <v>103131746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 САТ Кейбъл ЕАД</v>
      </c>
      <c r="B272" s="81" t="str">
        <f t="shared" si="22"/>
        <v>103131746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 САТ Кейбъл ЕАД</v>
      </c>
      <c r="B273" s="81" t="str">
        <f t="shared" si="22"/>
        <v>103131746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 САТ Кейбъл ЕАД</v>
      </c>
      <c r="B274" s="81" t="str">
        <f t="shared" si="22"/>
        <v>103131746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 САТ Кейбъл ЕАД</v>
      </c>
      <c r="B275" s="81" t="str">
        <f t="shared" si="22"/>
        <v>103131746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 САТ Кейбъл ЕАД</v>
      </c>
      <c r="B276" s="81" t="str">
        <f t="shared" si="22"/>
        <v>103131746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 САТ Кейбъл ЕАД</v>
      </c>
      <c r="B277" s="81" t="str">
        <f t="shared" si="22"/>
        <v>103131746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 САТ Кейбъл ЕАД</v>
      </c>
      <c r="B278" s="81" t="str">
        <f t="shared" si="22"/>
        <v>103131746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 САТ Кейбъл ЕАД</v>
      </c>
      <c r="B279" s="81" t="str">
        <f t="shared" si="22"/>
        <v>103131746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М САТ Кейбъл ЕАД</v>
      </c>
      <c r="B280" s="81" t="str">
        <f t="shared" si="22"/>
        <v>103131746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4899</v>
      </c>
    </row>
    <row r="281" spans="1:8" ht="15.75">
      <c r="A281" s="81" t="str">
        <f t="shared" si="21"/>
        <v>М САТ Кейбъл ЕАД</v>
      </c>
      <c r="B281" s="81" t="str">
        <f t="shared" si="22"/>
        <v>103131746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 САТ Кейбъл ЕАД</v>
      </c>
      <c r="B282" s="81" t="str">
        <f aca="true" t="shared" si="25" ref="B282:B345">pdeBulstat</f>
        <v>103131746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 САТ Кейбъл ЕАД</v>
      </c>
      <c r="B283" s="81" t="str">
        <f t="shared" si="25"/>
        <v>103131746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4899</v>
      </c>
    </row>
    <row r="284" spans="1:8" ht="15.75">
      <c r="A284" s="81" t="str">
        <f t="shared" si="24"/>
        <v>М САТ Кейбъл ЕАД</v>
      </c>
      <c r="B284" s="81" t="str">
        <f t="shared" si="25"/>
        <v>103131746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М САТ Кейбъл ЕАД</v>
      </c>
      <c r="B285" s="81" t="str">
        <f t="shared" si="25"/>
        <v>103131746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 САТ Кейбъл ЕАД</v>
      </c>
      <c r="B286" s="81" t="str">
        <f t="shared" si="25"/>
        <v>103131746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 САТ Кейбъл ЕАД</v>
      </c>
      <c r="B287" s="81" t="str">
        <f t="shared" si="25"/>
        <v>103131746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 САТ Кейбъл ЕАД</v>
      </c>
      <c r="B288" s="81" t="str">
        <f t="shared" si="25"/>
        <v>103131746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М САТ Кейбъл ЕАД</v>
      </c>
      <c r="B289" s="81" t="str">
        <f t="shared" si="25"/>
        <v>103131746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 САТ Кейбъл ЕАД</v>
      </c>
      <c r="B290" s="81" t="str">
        <f t="shared" si="25"/>
        <v>103131746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 САТ Кейбъл ЕАД</v>
      </c>
      <c r="B291" s="81" t="str">
        <f t="shared" si="25"/>
        <v>103131746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 САТ Кейбъл ЕАД</v>
      </c>
      <c r="B292" s="81" t="str">
        <f t="shared" si="25"/>
        <v>103131746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 САТ Кейбъл ЕАД</v>
      </c>
      <c r="B293" s="81" t="str">
        <f t="shared" si="25"/>
        <v>103131746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 САТ Кейбъл ЕАД</v>
      </c>
      <c r="B294" s="81" t="str">
        <f t="shared" si="25"/>
        <v>103131746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 САТ Кейбъл ЕАД</v>
      </c>
      <c r="B295" s="81" t="str">
        <f t="shared" si="25"/>
        <v>103131746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 САТ Кейбъл ЕАД</v>
      </c>
      <c r="B296" s="81" t="str">
        <f t="shared" si="25"/>
        <v>103131746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 САТ Кейбъл ЕАД</v>
      </c>
      <c r="B297" s="81" t="str">
        <f t="shared" si="25"/>
        <v>103131746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 САТ Кейбъл ЕАД</v>
      </c>
      <c r="B298" s="81" t="str">
        <f t="shared" si="25"/>
        <v>103131746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 САТ Кейбъл ЕАД</v>
      </c>
      <c r="B299" s="81" t="str">
        <f t="shared" si="25"/>
        <v>103131746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 САТ Кейбъл ЕАД</v>
      </c>
      <c r="B300" s="81" t="str">
        <f t="shared" si="25"/>
        <v>103131746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 САТ Кейбъл ЕАД</v>
      </c>
      <c r="B301" s="81" t="str">
        <f t="shared" si="25"/>
        <v>103131746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 САТ Кейбъл ЕАД</v>
      </c>
      <c r="B302" s="81" t="str">
        <f t="shared" si="25"/>
        <v>103131746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М САТ Кейбъл ЕАД</v>
      </c>
      <c r="B303" s="81" t="str">
        <f t="shared" si="25"/>
        <v>103131746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 САТ Кейбъл ЕАД</v>
      </c>
      <c r="B304" s="81" t="str">
        <f t="shared" si="25"/>
        <v>103131746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 САТ Кейбъл ЕАД</v>
      </c>
      <c r="B305" s="81" t="str">
        <f t="shared" si="25"/>
        <v>103131746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М САТ Кейбъл ЕАД</v>
      </c>
      <c r="B306" s="81" t="str">
        <f t="shared" si="25"/>
        <v>103131746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 САТ Кейбъл ЕАД</v>
      </c>
      <c r="B307" s="81" t="str">
        <f t="shared" si="25"/>
        <v>103131746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 САТ Кейбъл ЕАД</v>
      </c>
      <c r="B308" s="81" t="str">
        <f t="shared" si="25"/>
        <v>103131746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 САТ Кейбъл ЕАД</v>
      </c>
      <c r="B309" s="81" t="str">
        <f t="shared" si="25"/>
        <v>103131746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 САТ Кейбъл ЕАД</v>
      </c>
      <c r="B310" s="81" t="str">
        <f t="shared" si="25"/>
        <v>103131746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 САТ Кейбъл ЕАД</v>
      </c>
      <c r="B311" s="81" t="str">
        <f t="shared" si="25"/>
        <v>103131746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 САТ Кейбъл ЕАД</v>
      </c>
      <c r="B312" s="81" t="str">
        <f t="shared" si="25"/>
        <v>103131746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 САТ Кейбъл ЕАД</v>
      </c>
      <c r="B313" s="81" t="str">
        <f t="shared" si="25"/>
        <v>103131746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 САТ Кейбъл ЕАД</v>
      </c>
      <c r="B314" s="81" t="str">
        <f t="shared" si="25"/>
        <v>103131746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 САТ Кейбъл ЕАД</v>
      </c>
      <c r="B315" s="81" t="str">
        <f t="shared" si="25"/>
        <v>103131746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 САТ Кейбъл ЕАД</v>
      </c>
      <c r="B316" s="81" t="str">
        <f t="shared" si="25"/>
        <v>103131746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 САТ Кейбъл ЕАД</v>
      </c>
      <c r="B317" s="81" t="str">
        <f t="shared" si="25"/>
        <v>103131746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 САТ Кейбъл ЕАД</v>
      </c>
      <c r="B318" s="81" t="str">
        <f t="shared" si="25"/>
        <v>103131746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 САТ Кейбъл ЕАД</v>
      </c>
      <c r="B319" s="81" t="str">
        <f t="shared" si="25"/>
        <v>103131746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 САТ Кейбъл ЕАД</v>
      </c>
      <c r="B320" s="81" t="str">
        <f t="shared" si="25"/>
        <v>103131746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 САТ Кейбъл ЕАД</v>
      </c>
      <c r="B321" s="81" t="str">
        <f t="shared" si="25"/>
        <v>103131746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 САТ Кейбъл ЕАД</v>
      </c>
      <c r="B322" s="81" t="str">
        <f t="shared" si="25"/>
        <v>103131746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 САТ Кейбъл ЕАД</v>
      </c>
      <c r="B323" s="81" t="str">
        <f t="shared" si="25"/>
        <v>103131746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 САТ Кейбъл ЕАД</v>
      </c>
      <c r="B324" s="81" t="str">
        <f t="shared" si="25"/>
        <v>103131746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 САТ Кейбъл ЕАД</v>
      </c>
      <c r="B325" s="81" t="str">
        <f t="shared" si="25"/>
        <v>103131746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 САТ Кейбъл ЕАД</v>
      </c>
      <c r="B326" s="81" t="str">
        <f t="shared" si="25"/>
        <v>103131746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 САТ Кейбъл ЕАД</v>
      </c>
      <c r="B327" s="81" t="str">
        <f t="shared" si="25"/>
        <v>103131746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 САТ Кейбъл ЕАД</v>
      </c>
      <c r="B328" s="81" t="str">
        <f t="shared" si="25"/>
        <v>103131746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745</v>
      </c>
    </row>
    <row r="329" spans="1:8" ht="15.75">
      <c r="A329" s="81" t="str">
        <f t="shared" si="24"/>
        <v>М САТ Кейбъл ЕАД</v>
      </c>
      <c r="B329" s="81" t="str">
        <f t="shared" si="25"/>
        <v>103131746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 САТ Кейбъл ЕАД</v>
      </c>
      <c r="B330" s="81" t="str">
        <f t="shared" si="25"/>
        <v>103131746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 САТ Кейбъл ЕАД</v>
      </c>
      <c r="B331" s="81" t="str">
        <f t="shared" si="25"/>
        <v>103131746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 САТ Кейбъл ЕАД</v>
      </c>
      <c r="B332" s="81" t="str">
        <f t="shared" si="25"/>
        <v>103131746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745</v>
      </c>
    </row>
    <row r="333" spans="1:8" ht="15.75">
      <c r="A333" s="81" t="str">
        <f t="shared" si="24"/>
        <v>М САТ Кейбъл ЕАД</v>
      </c>
      <c r="B333" s="81" t="str">
        <f t="shared" si="25"/>
        <v>103131746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 САТ Кейбъл ЕАД</v>
      </c>
      <c r="B334" s="81" t="str">
        <f t="shared" si="25"/>
        <v>103131746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М САТ Кейбъл ЕАД</v>
      </c>
      <c r="B335" s="81" t="str">
        <f t="shared" si="25"/>
        <v>103131746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 САТ Кейбъл ЕАД</v>
      </c>
      <c r="B336" s="81" t="str">
        <f t="shared" si="25"/>
        <v>103131746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М САТ Кейбъл ЕАД</v>
      </c>
      <c r="B337" s="81" t="str">
        <f t="shared" si="25"/>
        <v>103131746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 САТ Кейбъл ЕАД</v>
      </c>
      <c r="B338" s="81" t="str">
        <f t="shared" si="25"/>
        <v>103131746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 САТ Кейбъл ЕАД</v>
      </c>
      <c r="B339" s="81" t="str">
        <f t="shared" si="25"/>
        <v>103131746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 САТ Кейбъл ЕАД</v>
      </c>
      <c r="B340" s="81" t="str">
        <f t="shared" si="25"/>
        <v>103131746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 САТ Кейбъл ЕАД</v>
      </c>
      <c r="B341" s="81" t="str">
        <f t="shared" si="25"/>
        <v>103131746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 САТ Кейбъл ЕАД</v>
      </c>
      <c r="B342" s="81" t="str">
        <f t="shared" si="25"/>
        <v>103131746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 САТ Кейбъл ЕАД</v>
      </c>
      <c r="B343" s="81" t="str">
        <f t="shared" si="25"/>
        <v>103131746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 САТ Кейбъл ЕАД</v>
      </c>
      <c r="B344" s="81" t="str">
        <f t="shared" si="25"/>
        <v>103131746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 САТ Кейбъл ЕАД</v>
      </c>
      <c r="B345" s="81" t="str">
        <f t="shared" si="25"/>
        <v>103131746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М САТ Кейбъл ЕАД</v>
      </c>
      <c r="B346" s="81" t="str">
        <f aca="true" t="shared" si="28" ref="B346:B409">pdeBulstat</f>
        <v>103131746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745</v>
      </c>
    </row>
    <row r="347" spans="1:8" ht="15.75">
      <c r="A347" s="81" t="str">
        <f t="shared" si="27"/>
        <v>М САТ Кейбъл ЕАД</v>
      </c>
      <c r="B347" s="81" t="str">
        <f t="shared" si="28"/>
        <v>103131746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 САТ Кейбъл ЕАД</v>
      </c>
      <c r="B348" s="81" t="str">
        <f t="shared" si="28"/>
        <v>103131746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 САТ Кейбъл ЕАД</v>
      </c>
      <c r="B349" s="81" t="str">
        <f t="shared" si="28"/>
        <v>103131746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745</v>
      </c>
    </row>
    <row r="350" spans="1:8" ht="15.75">
      <c r="A350" s="81" t="str">
        <f t="shared" si="27"/>
        <v>М САТ Кейбъл ЕАД</v>
      </c>
      <c r="B350" s="81" t="str">
        <f t="shared" si="28"/>
        <v>103131746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167</v>
      </c>
    </row>
    <row r="351" spans="1:8" ht="15.75">
      <c r="A351" s="81" t="str">
        <f t="shared" si="27"/>
        <v>М САТ Кейбъл ЕАД</v>
      </c>
      <c r="B351" s="81" t="str">
        <f t="shared" si="28"/>
        <v>103131746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 САТ Кейбъл ЕАД</v>
      </c>
      <c r="B352" s="81" t="str">
        <f t="shared" si="28"/>
        <v>103131746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 САТ Кейбъл ЕАД</v>
      </c>
      <c r="B353" s="81" t="str">
        <f t="shared" si="28"/>
        <v>103131746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 САТ Кейбъл ЕАД</v>
      </c>
      <c r="B354" s="81" t="str">
        <f t="shared" si="28"/>
        <v>103131746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167</v>
      </c>
    </row>
    <row r="355" spans="1:8" ht="15.75">
      <c r="A355" s="81" t="str">
        <f t="shared" si="27"/>
        <v>М САТ Кейбъл ЕАД</v>
      </c>
      <c r="B355" s="81" t="str">
        <f t="shared" si="28"/>
        <v>103131746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102</v>
      </c>
    </row>
    <row r="356" spans="1:8" ht="15.75">
      <c r="A356" s="81" t="str">
        <f t="shared" si="27"/>
        <v>М САТ Кейбъл ЕАД</v>
      </c>
      <c r="B356" s="81" t="str">
        <f t="shared" si="28"/>
        <v>103131746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М САТ Кейбъл ЕАД</v>
      </c>
      <c r="B357" s="81" t="str">
        <f t="shared" si="28"/>
        <v>103131746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М САТ Кейбъл ЕАД</v>
      </c>
      <c r="B358" s="81" t="str">
        <f t="shared" si="28"/>
        <v>103131746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М САТ Кейбъл ЕАД</v>
      </c>
      <c r="B359" s="81" t="str">
        <f t="shared" si="28"/>
        <v>103131746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-167</v>
      </c>
    </row>
    <row r="360" spans="1:8" ht="15.75">
      <c r="A360" s="81" t="str">
        <f t="shared" si="27"/>
        <v>М САТ Кейбъл ЕАД</v>
      </c>
      <c r="B360" s="81" t="str">
        <f t="shared" si="28"/>
        <v>103131746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 САТ Кейбъл ЕАД</v>
      </c>
      <c r="B361" s="81" t="str">
        <f t="shared" si="28"/>
        <v>103131746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 САТ Кейбъл ЕАД</v>
      </c>
      <c r="B362" s="81" t="str">
        <f t="shared" si="28"/>
        <v>103131746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 САТ Кейбъл ЕАД</v>
      </c>
      <c r="B363" s="81" t="str">
        <f t="shared" si="28"/>
        <v>103131746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 САТ Кейбъл ЕАД</v>
      </c>
      <c r="B364" s="81" t="str">
        <f t="shared" si="28"/>
        <v>103131746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 САТ Кейбъл ЕАД</v>
      </c>
      <c r="B365" s="81" t="str">
        <f t="shared" si="28"/>
        <v>103131746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 САТ Кейбъл ЕАД</v>
      </c>
      <c r="B366" s="81" t="str">
        <f t="shared" si="28"/>
        <v>103131746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 САТ Кейбъл ЕАД</v>
      </c>
      <c r="B367" s="81" t="str">
        <f t="shared" si="28"/>
        <v>103131746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М САТ Кейбъл ЕАД</v>
      </c>
      <c r="B368" s="81" t="str">
        <f t="shared" si="28"/>
        <v>103131746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102</v>
      </c>
    </row>
    <row r="369" spans="1:8" ht="15.75">
      <c r="A369" s="81" t="str">
        <f t="shared" si="27"/>
        <v>М САТ Кейбъл ЕАД</v>
      </c>
      <c r="B369" s="81" t="str">
        <f t="shared" si="28"/>
        <v>103131746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 САТ Кейбъл ЕАД</v>
      </c>
      <c r="B370" s="81" t="str">
        <f t="shared" si="28"/>
        <v>103131746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 САТ Кейбъл ЕАД</v>
      </c>
      <c r="B371" s="81" t="str">
        <f t="shared" si="28"/>
        <v>103131746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102</v>
      </c>
    </row>
    <row r="372" spans="1:8" ht="15.75">
      <c r="A372" s="81" t="str">
        <f t="shared" si="27"/>
        <v>М САТ Кейбъл ЕАД</v>
      </c>
      <c r="B372" s="81" t="str">
        <f t="shared" si="28"/>
        <v>103131746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-11831</v>
      </c>
    </row>
    <row r="373" spans="1:8" ht="15.75">
      <c r="A373" s="81" t="str">
        <f t="shared" si="27"/>
        <v>М САТ Кейбъл ЕАД</v>
      </c>
      <c r="B373" s="81" t="str">
        <f t="shared" si="28"/>
        <v>103131746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 САТ Кейбъл ЕАД</v>
      </c>
      <c r="B374" s="81" t="str">
        <f t="shared" si="28"/>
        <v>103131746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 САТ Кейбъл ЕАД</v>
      </c>
      <c r="B375" s="81" t="str">
        <f t="shared" si="28"/>
        <v>103131746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 САТ Кейбъл ЕАД</v>
      </c>
      <c r="B376" s="81" t="str">
        <f t="shared" si="28"/>
        <v>103131746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-11831</v>
      </c>
    </row>
    <row r="377" spans="1:8" ht="15.75">
      <c r="A377" s="81" t="str">
        <f t="shared" si="27"/>
        <v>М САТ Кейбъл ЕАД</v>
      </c>
      <c r="B377" s="81" t="str">
        <f t="shared" si="28"/>
        <v>103131746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М САТ Кейбъл ЕАД</v>
      </c>
      <c r="B378" s="81" t="str">
        <f t="shared" si="28"/>
        <v>103131746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М САТ Кейбъл ЕАД</v>
      </c>
      <c r="B379" s="81" t="str">
        <f t="shared" si="28"/>
        <v>103131746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 САТ Кейбъл ЕАД</v>
      </c>
      <c r="B380" s="81" t="str">
        <f t="shared" si="28"/>
        <v>103131746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М САТ Кейбъл ЕАД</v>
      </c>
      <c r="B381" s="81" t="str">
        <f t="shared" si="28"/>
        <v>103131746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167</v>
      </c>
    </row>
    <row r="382" spans="1:8" ht="15.75">
      <c r="A382" s="81" t="str">
        <f t="shared" si="27"/>
        <v>М САТ Кейбъл ЕАД</v>
      </c>
      <c r="B382" s="81" t="str">
        <f t="shared" si="28"/>
        <v>103131746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 САТ Кейбъл ЕАД</v>
      </c>
      <c r="B383" s="81" t="str">
        <f t="shared" si="28"/>
        <v>103131746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 САТ Кейбъл ЕАД</v>
      </c>
      <c r="B384" s="81" t="str">
        <f t="shared" si="28"/>
        <v>103131746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 САТ Кейбъл ЕАД</v>
      </c>
      <c r="B385" s="81" t="str">
        <f t="shared" si="28"/>
        <v>103131746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 САТ Кейбъл ЕАД</v>
      </c>
      <c r="B386" s="81" t="str">
        <f t="shared" si="28"/>
        <v>103131746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 САТ Кейбъл ЕАД</v>
      </c>
      <c r="B387" s="81" t="str">
        <f t="shared" si="28"/>
        <v>103131746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 САТ Кейбъл ЕАД</v>
      </c>
      <c r="B388" s="81" t="str">
        <f t="shared" si="28"/>
        <v>103131746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 САТ Кейбъл ЕАД</v>
      </c>
      <c r="B389" s="81" t="str">
        <f t="shared" si="28"/>
        <v>103131746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 САТ Кейбъл ЕАД</v>
      </c>
      <c r="B390" s="81" t="str">
        <f t="shared" si="28"/>
        <v>103131746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-11664</v>
      </c>
    </row>
    <row r="391" spans="1:8" ht="15.75">
      <c r="A391" s="81" t="str">
        <f t="shared" si="27"/>
        <v>М САТ Кейбъл ЕАД</v>
      </c>
      <c r="B391" s="81" t="str">
        <f t="shared" si="28"/>
        <v>103131746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 САТ Кейбъл ЕАД</v>
      </c>
      <c r="B392" s="81" t="str">
        <f t="shared" si="28"/>
        <v>103131746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 САТ Кейбъл ЕАД</v>
      </c>
      <c r="B393" s="81" t="str">
        <f t="shared" si="28"/>
        <v>103131746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-11664</v>
      </c>
    </row>
    <row r="394" spans="1:8" ht="15.75">
      <c r="A394" s="81" t="str">
        <f t="shared" si="27"/>
        <v>М САТ Кейбъл ЕАД</v>
      </c>
      <c r="B394" s="81" t="str">
        <f t="shared" si="28"/>
        <v>103131746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 САТ Кейбъл ЕАД</v>
      </c>
      <c r="B395" s="81" t="str">
        <f t="shared" si="28"/>
        <v>103131746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 САТ Кейбъл ЕАД</v>
      </c>
      <c r="B396" s="81" t="str">
        <f t="shared" si="28"/>
        <v>103131746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 САТ Кейбъл ЕАД</v>
      </c>
      <c r="B397" s="81" t="str">
        <f t="shared" si="28"/>
        <v>103131746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 САТ Кейбъл ЕАД</v>
      </c>
      <c r="B398" s="81" t="str">
        <f t="shared" si="28"/>
        <v>103131746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 САТ Кейбъл ЕАД</v>
      </c>
      <c r="B399" s="81" t="str">
        <f t="shared" si="28"/>
        <v>103131746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 САТ Кейбъл ЕАД</v>
      </c>
      <c r="B400" s="81" t="str">
        <f t="shared" si="28"/>
        <v>103131746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 САТ Кейбъл ЕАД</v>
      </c>
      <c r="B401" s="81" t="str">
        <f t="shared" si="28"/>
        <v>103131746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 САТ Кейбъл ЕАД</v>
      </c>
      <c r="B402" s="81" t="str">
        <f t="shared" si="28"/>
        <v>103131746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 САТ Кейбъл ЕАД</v>
      </c>
      <c r="B403" s="81" t="str">
        <f t="shared" si="28"/>
        <v>103131746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 САТ Кейбъл ЕАД</v>
      </c>
      <c r="B404" s="81" t="str">
        <f t="shared" si="28"/>
        <v>103131746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 САТ Кейбъл ЕАД</v>
      </c>
      <c r="B405" s="81" t="str">
        <f t="shared" si="28"/>
        <v>103131746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 САТ Кейбъл ЕАД</v>
      </c>
      <c r="B406" s="81" t="str">
        <f t="shared" si="28"/>
        <v>103131746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 САТ Кейбъл ЕАД</v>
      </c>
      <c r="B407" s="81" t="str">
        <f t="shared" si="28"/>
        <v>103131746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 САТ Кейбъл ЕАД</v>
      </c>
      <c r="B408" s="81" t="str">
        <f t="shared" si="28"/>
        <v>103131746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 САТ Кейбъл ЕАД</v>
      </c>
      <c r="B409" s="81" t="str">
        <f t="shared" si="28"/>
        <v>103131746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 САТ Кейбъл ЕАД</v>
      </c>
      <c r="B410" s="81" t="str">
        <f aca="true" t="shared" si="31" ref="B410:B459">pdeBulstat</f>
        <v>103131746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 САТ Кейбъл ЕАД</v>
      </c>
      <c r="B411" s="81" t="str">
        <f t="shared" si="31"/>
        <v>103131746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 САТ Кейбъл ЕАД</v>
      </c>
      <c r="B412" s="81" t="str">
        <f t="shared" si="31"/>
        <v>103131746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 САТ Кейбъл ЕАД</v>
      </c>
      <c r="B413" s="81" t="str">
        <f t="shared" si="31"/>
        <v>103131746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 САТ Кейбъл ЕАД</v>
      </c>
      <c r="B414" s="81" t="str">
        <f t="shared" si="31"/>
        <v>103131746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 САТ Кейбъл ЕАД</v>
      </c>
      <c r="B415" s="81" t="str">
        <f t="shared" si="31"/>
        <v>103131746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 САТ Кейбъл ЕАД</v>
      </c>
      <c r="B416" s="81" t="str">
        <f t="shared" si="31"/>
        <v>103131746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15876</v>
      </c>
    </row>
    <row r="417" spans="1:8" ht="15.75">
      <c r="A417" s="81" t="str">
        <f t="shared" si="30"/>
        <v>М САТ Кейбъл ЕАД</v>
      </c>
      <c r="B417" s="81" t="str">
        <f t="shared" si="31"/>
        <v>103131746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 САТ Кейбъл ЕАД</v>
      </c>
      <c r="B418" s="81" t="str">
        <f t="shared" si="31"/>
        <v>103131746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 САТ Кейбъл ЕАД</v>
      </c>
      <c r="B419" s="81" t="str">
        <f t="shared" si="31"/>
        <v>103131746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 САТ Кейбъл ЕАД</v>
      </c>
      <c r="B420" s="81" t="str">
        <f t="shared" si="31"/>
        <v>103131746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15876</v>
      </c>
    </row>
    <row r="421" spans="1:8" ht="15.75">
      <c r="A421" s="81" t="str">
        <f t="shared" si="30"/>
        <v>М САТ Кейбъл ЕАД</v>
      </c>
      <c r="B421" s="81" t="str">
        <f t="shared" si="31"/>
        <v>103131746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102</v>
      </c>
    </row>
    <row r="422" spans="1:8" ht="15.75">
      <c r="A422" s="81" t="str">
        <f t="shared" si="30"/>
        <v>М САТ Кейбъл ЕАД</v>
      </c>
      <c r="B422" s="81" t="str">
        <f t="shared" si="31"/>
        <v>103131746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М САТ Кейбъл ЕАД</v>
      </c>
      <c r="B423" s="81" t="str">
        <f t="shared" si="31"/>
        <v>103131746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М САТ Кейбъл ЕАД</v>
      </c>
      <c r="B424" s="81" t="str">
        <f t="shared" si="31"/>
        <v>103131746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М САТ Кейбъл ЕАД</v>
      </c>
      <c r="B425" s="81" t="str">
        <f t="shared" si="31"/>
        <v>103131746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 САТ Кейбъл ЕАД</v>
      </c>
      <c r="B426" s="81" t="str">
        <f t="shared" si="31"/>
        <v>103131746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 САТ Кейбъл ЕАД</v>
      </c>
      <c r="B427" s="81" t="str">
        <f t="shared" si="31"/>
        <v>103131746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 САТ Кейбъл ЕАД</v>
      </c>
      <c r="B428" s="81" t="str">
        <f t="shared" si="31"/>
        <v>103131746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 САТ Кейбъл ЕАД</v>
      </c>
      <c r="B429" s="81" t="str">
        <f t="shared" si="31"/>
        <v>103131746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 САТ Кейбъл ЕАД</v>
      </c>
      <c r="B430" s="81" t="str">
        <f t="shared" si="31"/>
        <v>103131746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 САТ Кейбъл ЕАД</v>
      </c>
      <c r="B431" s="81" t="str">
        <f t="shared" si="31"/>
        <v>103131746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 САТ Кейбъл ЕАД</v>
      </c>
      <c r="B432" s="81" t="str">
        <f t="shared" si="31"/>
        <v>103131746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 САТ Кейбъл ЕАД</v>
      </c>
      <c r="B433" s="81" t="str">
        <f t="shared" si="31"/>
        <v>103131746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М САТ Кейбъл ЕАД</v>
      </c>
      <c r="B434" s="81" t="str">
        <f t="shared" si="31"/>
        <v>103131746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15978</v>
      </c>
    </row>
    <row r="435" spans="1:8" ht="15.75">
      <c r="A435" s="81" t="str">
        <f t="shared" si="30"/>
        <v>М САТ Кейбъл ЕАД</v>
      </c>
      <c r="B435" s="81" t="str">
        <f t="shared" si="31"/>
        <v>103131746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 САТ Кейбъл ЕАД</v>
      </c>
      <c r="B436" s="81" t="str">
        <f t="shared" si="31"/>
        <v>103131746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 САТ Кейбъл ЕАД</v>
      </c>
      <c r="B437" s="81" t="str">
        <f t="shared" si="31"/>
        <v>103131746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15978</v>
      </c>
    </row>
    <row r="438" spans="1:8" ht="15.75">
      <c r="A438" s="81" t="str">
        <f t="shared" si="30"/>
        <v>М САТ Кейбъл ЕАД</v>
      </c>
      <c r="B438" s="81" t="str">
        <f t="shared" si="31"/>
        <v>103131746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12098</v>
      </c>
    </row>
    <row r="439" spans="1:8" ht="15.75">
      <c r="A439" s="81" t="str">
        <f t="shared" si="30"/>
        <v>М САТ Кейбъл ЕАД</v>
      </c>
      <c r="B439" s="81" t="str">
        <f t="shared" si="31"/>
        <v>103131746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 САТ Кейбъл ЕАД</v>
      </c>
      <c r="B440" s="81" t="str">
        <f t="shared" si="31"/>
        <v>103131746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 САТ Кейбъл ЕАД</v>
      </c>
      <c r="B441" s="81" t="str">
        <f t="shared" si="31"/>
        <v>103131746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 САТ Кейбъл ЕАД</v>
      </c>
      <c r="B442" s="81" t="str">
        <f t="shared" si="31"/>
        <v>103131746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12098</v>
      </c>
    </row>
    <row r="443" spans="1:8" ht="15.75">
      <c r="A443" s="81" t="str">
        <f t="shared" si="30"/>
        <v>М САТ Кейбъл ЕАД</v>
      </c>
      <c r="B443" s="81" t="str">
        <f t="shared" si="31"/>
        <v>103131746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120</v>
      </c>
    </row>
    <row r="444" spans="1:8" ht="15.75">
      <c r="A444" s="81" t="str">
        <f t="shared" si="30"/>
        <v>М САТ Кейбъл ЕАД</v>
      </c>
      <c r="B444" s="81" t="str">
        <f t="shared" si="31"/>
        <v>103131746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 САТ Кейбъл ЕАД</v>
      </c>
      <c r="B445" s="81" t="str">
        <f t="shared" si="31"/>
        <v>103131746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 САТ Кейбъл ЕАД</v>
      </c>
      <c r="B446" s="81" t="str">
        <f t="shared" si="31"/>
        <v>103131746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 САТ Кейбъл ЕАД</v>
      </c>
      <c r="B447" s="81" t="str">
        <f t="shared" si="31"/>
        <v>103131746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 САТ Кейбъл ЕАД</v>
      </c>
      <c r="B448" s="81" t="str">
        <f t="shared" si="31"/>
        <v>103131746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 САТ Кейбъл ЕАД</v>
      </c>
      <c r="B449" s="81" t="str">
        <f t="shared" si="31"/>
        <v>103131746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 САТ Кейбъл ЕАД</v>
      </c>
      <c r="B450" s="81" t="str">
        <f t="shared" si="31"/>
        <v>103131746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 САТ Кейбъл ЕАД</v>
      </c>
      <c r="B451" s="81" t="str">
        <f t="shared" si="31"/>
        <v>103131746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 САТ Кейбъл ЕАД</v>
      </c>
      <c r="B452" s="81" t="str">
        <f t="shared" si="31"/>
        <v>103131746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 САТ Кейбъл ЕАД</v>
      </c>
      <c r="B453" s="81" t="str">
        <f t="shared" si="31"/>
        <v>103131746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 САТ Кейбъл ЕАД</v>
      </c>
      <c r="B454" s="81" t="str">
        <f t="shared" si="31"/>
        <v>103131746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 САТ Кейбъл ЕАД</v>
      </c>
      <c r="B455" s="81" t="str">
        <f t="shared" si="31"/>
        <v>103131746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 САТ Кейбъл ЕАД</v>
      </c>
      <c r="B456" s="81" t="str">
        <f t="shared" si="31"/>
        <v>103131746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12218</v>
      </c>
    </row>
    <row r="457" spans="1:8" ht="15.75">
      <c r="A457" s="81" t="str">
        <f t="shared" si="30"/>
        <v>М САТ Кейбъл ЕАД</v>
      </c>
      <c r="B457" s="81" t="str">
        <f t="shared" si="31"/>
        <v>103131746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 САТ Кейбъл ЕАД</v>
      </c>
      <c r="B458" s="81" t="str">
        <f t="shared" si="31"/>
        <v>103131746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 САТ Кейбъл ЕАД</v>
      </c>
      <c r="B459" s="81" t="str">
        <f t="shared" si="31"/>
        <v>103131746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12218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2024-05-20T12:50:35Z</dcterms:modified>
  <cp:category/>
  <cp:version/>
  <cp:contentType/>
  <cp:contentStatus/>
</cp:coreProperties>
</file>